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feagb-my.sharepoint.com/personal/morounkea_hfea_gov_uk/Documents/Procurement Returns/Transparency info/2021-22/"/>
    </mc:Choice>
  </mc:AlternateContent>
  <xr:revisionPtr revIDLastSave="39" documentId="8_{5B12C3F5-CBFE-43D7-8791-0850CDA576AD}" xr6:coauthVersionLast="47" xr6:coauthVersionMax="47" xr10:uidLastSave="{924B7328-F466-40B3-9285-2897D915DB4A}"/>
  <bookViews>
    <workbookView xWindow="-120" yWindow="-120" windowWidth="29040" windowHeight="15840" tabRatio="655" xr2:uid="{00000000-000D-0000-FFFF-FFFF00000000}"/>
  </bookViews>
  <sheets>
    <sheet name="Payment Disclosure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4" i="16" l="1"/>
  <c r="L23" i="16"/>
  <c r="D23" i="16"/>
  <c r="U5" i="16"/>
  <c r="T5" i="16"/>
  <c r="T6" i="16"/>
  <c r="U6" i="16"/>
  <c r="U7" i="16"/>
  <c r="T7" i="16"/>
  <c r="T8" i="16"/>
  <c r="U8" i="16"/>
  <c r="U9" i="16"/>
  <c r="T9" i="16"/>
  <c r="T10" i="16"/>
  <c r="U10" i="16"/>
  <c r="U11" i="16"/>
  <c r="T11" i="16"/>
  <c r="T12" i="16"/>
  <c r="U12" i="16"/>
  <c r="U13" i="16"/>
  <c r="T13" i="16"/>
  <c r="T14" i="16"/>
  <c r="U14" i="16"/>
  <c r="U15" i="16"/>
  <c r="T15" i="16"/>
  <c r="T16" i="16"/>
  <c r="U16" i="16"/>
  <c r="Z10" i="16" l="1"/>
  <c r="X10" i="16"/>
  <c r="Y10" i="16"/>
  <c r="AA10" i="16" l="1"/>
  <c r="X11" i="16"/>
  <c r="X6" i="16" l="1"/>
  <c r="Y6" i="16"/>
  <c r="Z6" i="16"/>
  <c r="AA6" i="16" l="1"/>
  <c r="N17" i="16" l="1"/>
  <c r="S17" i="16"/>
  <c r="R17" i="16"/>
  <c r="J17" i="16" l="1"/>
  <c r="AC17" i="16"/>
  <c r="F17" i="16"/>
  <c r="I17" i="16"/>
  <c r="H17" i="16"/>
  <c r="Q17" i="16"/>
  <c r="M17" i="16"/>
  <c r="D17" i="16"/>
  <c r="P17" i="16"/>
  <c r="K17" i="16"/>
  <c r="L17" i="16"/>
  <c r="O17" i="16"/>
  <c r="G17" i="16"/>
  <c r="E17" i="16"/>
  <c r="C17" i="16" l="1"/>
  <c r="B17" i="16"/>
  <c r="T17" i="16"/>
  <c r="U17" i="16"/>
  <c r="Q19" i="16" s="1"/>
  <c r="D24" i="16" l="1"/>
  <c r="M19" i="16"/>
  <c r="E19" i="16"/>
  <c r="C19" i="16"/>
  <c r="I19" i="16"/>
  <c r="G19" i="16"/>
  <c r="K19" i="16"/>
  <c r="S19" i="16"/>
  <c r="L19" i="16"/>
  <c r="N19" i="16"/>
  <c r="AC20" i="16"/>
  <c r="R19" i="16"/>
  <c r="J19" i="16"/>
  <c r="D19" i="16"/>
  <c r="H19" i="16"/>
  <c r="F19" i="16"/>
  <c r="B19" i="16"/>
  <c r="O19" i="16"/>
  <c r="P19" i="16"/>
</calcChain>
</file>

<file path=xl/sharedStrings.xml><?xml version="1.0" encoding="utf-8"?>
<sst xmlns="http://schemas.openxmlformats.org/spreadsheetml/2006/main" count="55" uniqueCount="32">
  <si>
    <t>CUMULATIVE SUPPLIERS 5 DAYS PAYMENT TARGET (Work Days)</t>
  </si>
  <si>
    <t>FOR PUBLISHING</t>
  </si>
  <si>
    <t>FIMS RETURN</t>
  </si>
  <si>
    <t>Months</t>
  </si>
  <si>
    <t>Sum of 0‑5</t>
  </si>
  <si>
    <t>Sum of 6‑10</t>
  </si>
  <si>
    <t>Sum of 11‑15</t>
  </si>
  <si>
    <t>Sum of 16‑20</t>
  </si>
  <si>
    <t>Sum of 21‑25</t>
  </si>
  <si>
    <t>Sum of 26‑30</t>
  </si>
  <si>
    <t>Sum of 31‑60</t>
  </si>
  <si>
    <t>Sum of 61‑90</t>
  </si>
  <si>
    <t xml:space="preserve">Sum of &gt; 91 </t>
  </si>
  <si>
    <t>TOTALS</t>
  </si>
  <si>
    <t>Count</t>
  </si>
  <si>
    <t>Value (£)</t>
  </si>
  <si>
    <t>Total</t>
  </si>
  <si>
    <t>%</t>
  </si>
  <si>
    <t>Days Taken Under 5 days Pmts</t>
  </si>
  <si>
    <t>01 April 2021 to 31 March 2022</t>
  </si>
  <si>
    <t>Holidays</t>
  </si>
  <si>
    <t>Monday</t>
  </si>
  <si>
    <t>Spring bank holiday</t>
  </si>
  <si>
    <t>Early May bank holiday</t>
  </si>
  <si>
    <t>Easter Monday</t>
  </si>
  <si>
    <t>Friday</t>
  </si>
  <si>
    <t>Good Friday</t>
  </si>
  <si>
    <t>New Year’s Day</t>
  </si>
  <si>
    <t>Summer bank holiday</t>
  </si>
  <si>
    <t>Christmas Day (substitute day)</t>
  </si>
  <si>
    <t>Tuesday</t>
  </si>
  <si>
    <t>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</si>
</sst>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mmmm\-yyyy"/>
    <numFmt numFmtId="166" formatCode="_(* #,##0.00_);_(* \(#,##0.00\);_(* &quot;-&quot;??_);_(@_)"/>
    <numFmt numFmtId="167" formatCode="_(* #,##0_);_(* \(#,##0\);_(* &quot;-&quot;??_);_(@_)"/>
  </numFmts>
  <fonts count="33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 Narrow"/>
      <family val="2"/>
    </font>
    <font>
      <sz val="10"/>
      <name val="Tahoma"/>
      <family val="2"/>
    </font>
    <font>
      <b/>
      <sz val="11"/>
      <color theme="1"/>
      <name val="Arial Narrow"/>
      <family val="2"/>
    </font>
    <font>
      <b/>
      <sz val="11"/>
      <color theme="0"/>
      <name val="Arial Narrow"/>
      <family val="2"/>
    </font>
    <font>
      <b/>
      <sz val="10.5"/>
      <color theme="1"/>
      <name val="Arial Narrow"/>
      <family val="2"/>
    </font>
    <font>
      <b/>
      <sz val="10.5"/>
      <color theme="1"/>
      <name val="Calibri"/>
      <family val="2"/>
      <scheme val="minor"/>
    </font>
    <font>
      <sz val="10.5"/>
      <color theme="1"/>
      <name val="Arial Narrow"/>
      <family val="2"/>
    </font>
    <font>
      <sz val="10.5"/>
      <color theme="1"/>
      <name val="Calibri"/>
      <family val="2"/>
      <scheme val="minor"/>
    </font>
    <font>
      <sz val="11"/>
      <color theme="0"/>
      <name val="Arial Narrow"/>
      <family val="2"/>
    </font>
    <font>
      <sz val="11"/>
      <color rgb="FF0B0C0C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rgb="FFB1B4B6"/>
      </bottom>
      <diagonal/>
    </border>
  </borders>
  <cellStyleXfs count="57">
    <xf numFmtId="0" fontId="0" fillId="0" borderId="0"/>
    <xf numFmtId="43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4" applyNumberFormat="0" applyAlignment="0" applyProtection="0"/>
    <xf numFmtId="0" fontId="15" fillId="6" borderId="5" applyNumberFormat="0" applyAlignment="0" applyProtection="0"/>
    <xf numFmtId="0" fontId="16" fillId="6" borderId="4" applyNumberFormat="0" applyAlignment="0" applyProtection="0"/>
    <xf numFmtId="0" fontId="17" fillId="0" borderId="6" applyNumberFormat="0" applyFill="0" applyAlignment="0" applyProtection="0"/>
    <xf numFmtId="0" fontId="18" fillId="7" borderId="7" applyNumberFormat="0" applyAlignment="0" applyProtection="0"/>
    <xf numFmtId="0" fontId="19" fillId="0" borderId="0" applyNumberFormat="0" applyFill="0" applyBorder="0" applyAlignment="0" applyProtection="0"/>
    <xf numFmtId="0" fontId="6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22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22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22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2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22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23" fillId="0" borderId="0"/>
    <xf numFmtId="0" fontId="24" fillId="0" borderId="0"/>
    <xf numFmtId="0" fontId="5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0" fontId="6" fillId="22" borderId="0" applyNumberFormat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62">
    <xf numFmtId="0" fontId="0" fillId="0" borderId="0" xfId="0"/>
    <xf numFmtId="0" fontId="23" fillId="0" borderId="0" xfId="0" applyFont="1"/>
    <xf numFmtId="43" fontId="23" fillId="0" borderId="0" xfId="1" applyFont="1"/>
    <xf numFmtId="0" fontId="4" fillId="0" borderId="0" xfId="48"/>
    <xf numFmtId="0" fontId="1" fillId="0" borderId="0" xfId="0" applyFont="1"/>
    <xf numFmtId="0" fontId="26" fillId="13" borderId="0" xfId="23" applyFont="1" applyAlignment="1">
      <alignment horizontal="center"/>
    </xf>
    <xf numFmtId="0" fontId="21" fillId="0" borderId="0" xfId="48" applyFont="1"/>
    <xf numFmtId="0" fontId="28" fillId="0" borderId="0" xfId="48" applyFont="1"/>
    <xf numFmtId="165" fontId="26" fillId="13" borderId="0" xfId="23" applyNumberFormat="1" applyFont="1" applyAlignment="1">
      <alignment horizontal="center"/>
    </xf>
    <xf numFmtId="0" fontId="27" fillId="0" borderId="0" xfId="48" applyFont="1"/>
    <xf numFmtId="166" fontId="25" fillId="14" borderId="10" xfId="24" applyNumberFormat="1" applyFont="1" applyBorder="1"/>
    <xf numFmtId="166" fontId="25" fillId="14" borderId="0" xfId="24" applyNumberFormat="1" applyFont="1" applyBorder="1"/>
    <xf numFmtId="166" fontId="25" fillId="14" borderId="13" xfId="24" applyNumberFormat="1" applyFont="1" applyBorder="1" applyAlignment="1"/>
    <xf numFmtId="166" fontId="25" fillId="14" borderId="14" xfId="24" applyNumberFormat="1" applyFont="1" applyBorder="1" applyAlignment="1"/>
    <xf numFmtId="17" fontId="27" fillId="22" borderId="0" xfId="53" applyNumberFormat="1" applyFont="1"/>
    <xf numFmtId="164" fontId="29" fillId="22" borderId="15" xfId="1" applyNumberFormat="1" applyFont="1" applyFill="1" applyBorder="1"/>
    <xf numFmtId="43" fontId="29" fillId="22" borderId="16" xfId="1" applyFont="1" applyFill="1" applyBorder="1"/>
    <xf numFmtId="164" fontId="27" fillId="22" borderId="17" xfId="53" applyNumberFormat="1" applyFont="1" applyBorder="1"/>
    <xf numFmtId="43" fontId="27" fillId="22" borderId="18" xfId="1" applyFont="1" applyFill="1" applyBorder="1"/>
    <xf numFmtId="0" fontId="29" fillId="0" borderId="0" xfId="48" applyFont="1"/>
    <xf numFmtId="0" fontId="30" fillId="0" borderId="0" xfId="48" applyFont="1"/>
    <xf numFmtId="164" fontId="27" fillId="22" borderId="15" xfId="53" applyNumberFormat="1" applyFont="1" applyBorder="1"/>
    <xf numFmtId="43" fontId="27" fillId="22" borderId="16" xfId="1" applyFont="1" applyFill="1" applyBorder="1"/>
    <xf numFmtId="164" fontId="29" fillId="0" borderId="0" xfId="54" applyNumberFormat="1" applyFont="1"/>
    <xf numFmtId="167" fontId="29" fillId="0" borderId="0" xfId="48" applyNumberFormat="1" applyFont="1"/>
    <xf numFmtId="43" fontId="29" fillId="22" borderId="16" xfId="53" applyNumberFormat="1" applyFont="1" applyBorder="1"/>
    <xf numFmtId="9" fontId="29" fillId="0" borderId="0" xfId="55" applyFont="1"/>
    <xf numFmtId="164" fontId="29" fillId="22" borderId="13" xfId="1" applyNumberFormat="1" applyFont="1" applyFill="1" applyBorder="1"/>
    <xf numFmtId="43" fontId="29" fillId="22" borderId="14" xfId="53" applyNumberFormat="1" applyFont="1" applyBorder="1"/>
    <xf numFmtId="164" fontId="27" fillId="22" borderId="13" xfId="53" applyNumberFormat="1" applyFont="1" applyBorder="1"/>
    <xf numFmtId="43" fontId="27" fillId="22" borderId="14" xfId="1" applyFont="1" applyFill="1" applyBorder="1"/>
    <xf numFmtId="166" fontId="26" fillId="13" borderId="0" xfId="23" applyNumberFormat="1" applyFont="1" applyBorder="1"/>
    <xf numFmtId="167" fontId="26" fillId="13" borderId="15" xfId="23" applyNumberFormat="1" applyFont="1" applyBorder="1" applyAlignment="1"/>
    <xf numFmtId="166" fontId="26" fillId="13" borderId="16" xfId="23" applyNumberFormat="1" applyFont="1" applyBorder="1" applyAlignment="1"/>
    <xf numFmtId="167" fontId="26" fillId="13" borderId="17" xfId="23" applyNumberFormat="1" applyFont="1" applyBorder="1" applyAlignment="1"/>
    <xf numFmtId="166" fontId="26" fillId="13" borderId="18" xfId="23" applyNumberFormat="1" applyFont="1" applyBorder="1" applyAlignment="1"/>
    <xf numFmtId="167" fontId="26" fillId="13" borderId="0" xfId="23" applyNumberFormat="1" applyFont="1" applyBorder="1" applyAlignment="1"/>
    <xf numFmtId="166" fontId="26" fillId="13" borderId="0" xfId="23" applyNumberFormat="1" applyFont="1" applyBorder="1" applyAlignment="1"/>
    <xf numFmtId="9" fontId="26" fillId="13" borderId="15" xfId="23" applyNumberFormat="1" applyFont="1" applyBorder="1" applyAlignment="1"/>
    <xf numFmtId="9" fontId="26" fillId="13" borderId="16" xfId="23" applyNumberFormat="1" applyFont="1" applyBorder="1" applyAlignment="1"/>
    <xf numFmtId="166" fontId="31" fillId="13" borderId="0" xfId="23" applyNumberFormat="1" applyFont="1" applyBorder="1"/>
    <xf numFmtId="167" fontId="31" fillId="13" borderId="13" xfId="23" applyNumberFormat="1" applyFont="1" applyBorder="1" applyAlignment="1"/>
    <xf numFmtId="166" fontId="31" fillId="13" borderId="14" xfId="23" applyNumberFormat="1" applyFont="1" applyBorder="1" applyAlignment="1"/>
    <xf numFmtId="167" fontId="31" fillId="13" borderId="0" xfId="23" applyNumberFormat="1" applyFont="1" applyBorder="1" applyAlignment="1"/>
    <xf numFmtId="166" fontId="31" fillId="13" borderId="0" xfId="23" applyNumberFormat="1" applyFont="1" applyBorder="1" applyAlignment="1"/>
    <xf numFmtId="43" fontId="4" fillId="0" borderId="0" xfId="48" applyNumberFormat="1"/>
    <xf numFmtId="41" fontId="4" fillId="0" borderId="0" xfId="48" applyNumberFormat="1"/>
    <xf numFmtId="0" fontId="28" fillId="0" borderId="0" xfId="48" applyFont="1" applyFill="1"/>
    <xf numFmtId="41" fontId="30" fillId="0" borderId="0" xfId="48" applyNumberFormat="1" applyFont="1" applyFill="1"/>
    <xf numFmtId="41" fontId="28" fillId="0" borderId="0" xfId="48" applyNumberFormat="1" applyFont="1" applyFill="1"/>
    <xf numFmtId="43" fontId="30" fillId="0" borderId="0" xfId="1" applyFont="1"/>
    <xf numFmtId="16" fontId="32" fillId="33" borderId="19" xfId="0" applyNumberFormat="1" applyFont="1" applyFill="1" applyBorder="1" applyAlignment="1">
      <alignment horizontal="left" vertical="top" wrapText="1" indent="2"/>
    </xf>
    <xf numFmtId="9" fontId="4" fillId="0" borderId="0" xfId="56" applyFont="1"/>
    <xf numFmtId="166" fontId="25" fillId="14" borderId="11" xfId="24" applyNumberFormat="1" applyFont="1" applyBorder="1" applyAlignment="1">
      <alignment horizontal="center"/>
    </xf>
    <xf numFmtId="166" fontId="25" fillId="14" borderId="12" xfId="24" applyNumberFormat="1" applyFont="1" applyBorder="1" applyAlignment="1">
      <alignment horizontal="center"/>
    </xf>
    <xf numFmtId="0" fontId="28" fillId="0" borderId="0" xfId="48" applyFont="1" applyAlignment="1">
      <alignment horizontal="center" wrapText="1"/>
    </xf>
    <xf numFmtId="0" fontId="0" fillId="0" borderId="0" xfId="0" applyAlignment="1">
      <alignment horizontal="center" wrapText="1"/>
    </xf>
    <xf numFmtId="0" fontId="26" fillId="13" borderId="0" xfId="23" applyFont="1" applyAlignment="1">
      <alignment horizontal="center"/>
    </xf>
    <xf numFmtId="0" fontId="27" fillId="0" borderId="0" xfId="47" applyFont="1" applyAlignment="1">
      <alignment horizontal="center" textRotation="90"/>
    </xf>
    <xf numFmtId="0" fontId="27" fillId="0" borderId="0" xfId="48" applyFont="1" applyAlignment="1">
      <alignment horizontal="center"/>
    </xf>
    <xf numFmtId="165" fontId="26" fillId="13" borderId="0" xfId="23" applyNumberFormat="1" applyFont="1" applyAlignment="1">
      <alignment horizontal="center"/>
    </xf>
    <xf numFmtId="167" fontId="4" fillId="0" borderId="0" xfId="48" applyNumberFormat="1"/>
  </cellXfs>
  <cellStyles count="57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4 2" xfId="53" xr:uid="{FF81E35C-6846-4DE0-AD87-8FFB6C668C70}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2" xfId="50" xr:uid="{D9075130-40FE-46D8-9FDB-80805B607901}"/>
    <cellStyle name="Comma 3" xfId="54" xr:uid="{75A4DEC3-6389-42E0-AB80-B09064BE544B}"/>
    <cellStyle name="Comma 4 2" xfId="44" xr:uid="{00000000-0005-0000-0000-00001C000000}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7" xr:uid="{8DC4C064-BD24-4ECE-98EE-0F679D16DF6B}"/>
    <cellStyle name="Normal 3" xfId="48" xr:uid="{912684EB-29B3-451E-BF79-C377E451D5DC}"/>
    <cellStyle name="Normal 4" xfId="49" xr:uid="{30DB940B-0E8F-4611-BDB8-2734E9A36B8A}"/>
    <cellStyle name="Normal 4 2" xfId="43" xr:uid="{00000000-0005-0000-0000-000027000000}"/>
    <cellStyle name="Normal 5" xfId="51" xr:uid="{25F9D026-D2AC-43E6-AA81-5934EC5A828F}"/>
    <cellStyle name="Normal 6" xfId="52" xr:uid="{A7E586B1-13E9-4A6C-B61D-2363B6EFB818}"/>
    <cellStyle name="Normal 8" xfId="46" xr:uid="{00000000-0005-0000-0000-000028000000}"/>
    <cellStyle name="Normal 9 2" xfId="45" xr:uid="{00000000-0005-0000-0000-000029000000}"/>
    <cellStyle name="Note" xfId="16" builtinId="10" customBuiltin="1"/>
    <cellStyle name="Output" xfId="11" builtinId="21" customBuiltin="1"/>
    <cellStyle name="Percent" xfId="56" builtinId="5"/>
    <cellStyle name="Percent 2" xfId="55" xr:uid="{686149B4-47DA-46BB-A557-CADA063EABA4}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89420-D4A3-4BEC-BD1A-B506DBF34756}">
  <dimension ref="A1:AC38"/>
  <sheetViews>
    <sheetView tabSelected="1" workbookViewId="0">
      <selection activeCell="L23" sqref="L23:L24"/>
    </sheetView>
  </sheetViews>
  <sheetFormatPr defaultColWidth="8" defaultRowHeight="14.25" x14ac:dyDescent="0.25"/>
  <cols>
    <col min="1" max="1" width="10.5703125" style="3" bestFit="1" customWidth="1"/>
    <col min="2" max="2" width="8.140625" style="3" bestFit="1" customWidth="1"/>
    <col min="3" max="3" width="12.42578125" style="3" bestFit="1" customWidth="1"/>
    <col min="4" max="4" width="7.140625" style="3" bestFit="1" customWidth="1"/>
    <col min="5" max="5" width="12.42578125" style="3" bestFit="1" customWidth="1"/>
    <col min="6" max="6" width="7.140625" style="3" bestFit="1" customWidth="1"/>
    <col min="7" max="7" width="11" style="3" bestFit="1" customWidth="1"/>
    <col min="8" max="8" width="7" style="3" customWidth="1"/>
    <col min="9" max="9" width="11" style="3" bestFit="1" customWidth="1"/>
    <col min="10" max="10" width="7.140625" style="3" bestFit="1" customWidth="1"/>
    <col min="11" max="11" width="11" style="3" bestFit="1" customWidth="1"/>
    <col min="12" max="12" width="6.85546875" style="3" bestFit="1" customWidth="1"/>
    <col min="13" max="13" width="8.85546875" style="3" bestFit="1" customWidth="1"/>
    <col min="14" max="14" width="6.85546875" style="3" bestFit="1" customWidth="1"/>
    <col min="15" max="15" width="9.5703125" style="3" bestFit="1" customWidth="1"/>
    <col min="16" max="16" width="6.85546875" style="3" bestFit="1" customWidth="1"/>
    <col min="17" max="17" width="8.85546875" style="3" bestFit="1" customWidth="1"/>
    <col min="18" max="18" width="6.85546875" style="3" bestFit="1" customWidth="1"/>
    <col min="19" max="19" width="8.85546875" style="3" bestFit="1" customWidth="1"/>
    <col min="20" max="20" width="7" style="3" bestFit="1" customWidth="1"/>
    <col min="21" max="21" width="13.28515625" style="3" bestFit="1" customWidth="1"/>
    <col min="22" max="22" width="3.28515625" style="3" bestFit="1" customWidth="1"/>
    <col min="23" max="23" width="10.28515625" style="3" hidden="1" customWidth="1"/>
    <col min="24" max="24" width="11.28515625" style="19" hidden="1" customWidth="1"/>
    <col min="25" max="25" width="11.140625" style="19" hidden="1" customWidth="1"/>
    <col min="26" max="26" width="9.140625" style="19" hidden="1" customWidth="1"/>
    <col min="27" max="27" width="11.140625" style="19" hidden="1" customWidth="1"/>
    <col min="28" max="28" width="0" style="20" hidden="1" customWidth="1"/>
    <col min="29" max="29" width="17.140625" style="3" customWidth="1"/>
    <col min="30" max="16384" width="8" style="3"/>
  </cols>
  <sheetData>
    <row r="1" spans="1:29" s="7" customFormat="1" ht="16.5" x14ac:dyDescent="0.3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"/>
      <c r="V1" s="58" t="s">
        <v>1</v>
      </c>
      <c r="W1" s="6"/>
      <c r="X1" s="59" t="s">
        <v>2</v>
      </c>
      <c r="Y1" s="59"/>
      <c r="Z1" s="59"/>
      <c r="AA1" s="59"/>
      <c r="AC1" s="55" t="s">
        <v>18</v>
      </c>
    </row>
    <row r="2" spans="1:29" s="7" customFormat="1" ht="17.25" thickBot="1" x14ac:dyDescent="0.35">
      <c r="A2" s="60" t="s">
        <v>19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8"/>
      <c r="V2" s="58"/>
      <c r="W2" s="6"/>
      <c r="X2" s="9"/>
      <c r="Y2" s="9"/>
      <c r="Z2" s="9"/>
      <c r="AA2" s="9"/>
      <c r="AC2" s="56"/>
    </row>
    <row r="3" spans="1:29" s="7" customFormat="1" ht="16.5" x14ac:dyDescent="0.3">
      <c r="A3" s="10" t="s">
        <v>3</v>
      </c>
      <c r="B3" s="53" t="s">
        <v>4</v>
      </c>
      <c r="C3" s="54"/>
      <c r="D3" s="53" t="s">
        <v>5</v>
      </c>
      <c r="E3" s="54"/>
      <c r="F3" s="53" t="s">
        <v>6</v>
      </c>
      <c r="G3" s="54"/>
      <c r="H3" s="53" t="s">
        <v>7</v>
      </c>
      <c r="I3" s="54"/>
      <c r="J3" s="53" t="s">
        <v>8</v>
      </c>
      <c r="K3" s="54"/>
      <c r="L3" s="53" t="s">
        <v>9</v>
      </c>
      <c r="M3" s="54"/>
      <c r="N3" s="53" t="s">
        <v>10</v>
      </c>
      <c r="O3" s="54"/>
      <c r="P3" s="53" t="s">
        <v>11</v>
      </c>
      <c r="Q3" s="54"/>
      <c r="R3" s="53" t="s">
        <v>12</v>
      </c>
      <c r="S3" s="54"/>
      <c r="T3" s="53" t="s">
        <v>13</v>
      </c>
      <c r="U3" s="54"/>
      <c r="V3" s="58"/>
      <c r="W3" s="6"/>
      <c r="X3" s="9"/>
      <c r="Y3" s="9"/>
      <c r="Z3" s="9"/>
      <c r="AA3" s="9"/>
      <c r="AC3" s="47"/>
    </row>
    <row r="4" spans="1:29" s="7" customFormat="1" ht="17.25" thickBot="1" x14ac:dyDescent="0.35">
      <c r="A4" s="11"/>
      <c r="B4" s="12" t="s">
        <v>14</v>
      </c>
      <c r="C4" s="13" t="s">
        <v>15</v>
      </c>
      <c r="D4" s="12" t="s">
        <v>14</v>
      </c>
      <c r="E4" s="13" t="s">
        <v>15</v>
      </c>
      <c r="F4" s="12" t="s">
        <v>14</v>
      </c>
      <c r="G4" s="13" t="s">
        <v>15</v>
      </c>
      <c r="H4" s="12" t="s">
        <v>14</v>
      </c>
      <c r="I4" s="13" t="s">
        <v>15</v>
      </c>
      <c r="J4" s="12" t="s">
        <v>14</v>
      </c>
      <c r="K4" s="13" t="s">
        <v>15</v>
      </c>
      <c r="L4" s="12" t="s">
        <v>14</v>
      </c>
      <c r="M4" s="13" t="s">
        <v>15</v>
      </c>
      <c r="N4" s="12" t="s">
        <v>14</v>
      </c>
      <c r="O4" s="13" t="s">
        <v>15</v>
      </c>
      <c r="P4" s="12" t="s">
        <v>14</v>
      </c>
      <c r="Q4" s="13" t="s">
        <v>15</v>
      </c>
      <c r="R4" s="12" t="s">
        <v>14</v>
      </c>
      <c r="S4" s="13" t="s">
        <v>15</v>
      </c>
      <c r="T4" s="12" t="s">
        <v>14</v>
      </c>
      <c r="U4" s="13" t="s">
        <v>15</v>
      </c>
      <c r="V4" s="58"/>
      <c r="W4" s="6"/>
      <c r="X4" s="9"/>
      <c r="Y4" s="9"/>
      <c r="Z4" s="9"/>
      <c r="AA4" s="9"/>
      <c r="AC4" s="47"/>
    </row>
    <row r="5" spans="1:29" s="20" customFormat="1" x14ac:dyDescent="0.25">
      <c r="A5" s="14">
        <v>44287</v>
      </c>
      <c r="B5" s="15">
        <v>17</v>
      </c>
      <c r="C5" s="16">
        <v>17326.93</v>
      </c>
      <c r="D5" s="15">
        <v>18</v>
      </c>
      <c r="E5" s="16">
        <v>27439.66</v>
      </c>
      <c r="F5" s="15">
        <v>6</v>
      </c>
      <c r="G5" s="16">
        <v>38309.89</v>
      </c>
      <c r="H5" s="15">
        <v>1</v>
      </c>
      <c r="I5" s="16">
        <v>32000.58</v>
      </c>
      <c r="J5" s="15">
        <v>0</v>
      </c>
      <c r="K5" s="16">
        <v>0</v>
      </c>
      <c r="L5" s="15">
        <v>0</v>
      </c>
      <c r="M5" s="16">
        <v>0</v>
      </c>
      <c r="N5" s="15">
        <v>1</v>
      </c>
      <c r="O5" s="16">
        <v>27.46</v>
      </c>
      <c r="P5" s="15">
        <v>0</v>
      </c>
      <c r="Q5" s="16">
        <v>0</v>
      </c>
      <c r="R5" s="15">
        <v>0</v>
      </c>
      <c r="S5" s="16">
        <v>0</v>
      </c>
      <c r="T5" s="17">
        <f>SUM(B5,D5,F5,H5,J5,L5,N5,P5,R5)</f>
        <v>43</v>
      </c>
      <c r="U5" s="18">
        <f>SUM(C5,E5,G5,I5,K5,M5,O5,Q5,S5)</f>
        <v>115104.52</v>
      </c>
      <c r="V5" s="58"/>
      <c r="W5" s="3"/>
      <c r="X5" s="19"/>
      <c r="Y5" s="19"/>
      <c r="Z5" s="19"/>
      <c r="AA5" s="19"/>
      <c r="AC5" s="48">
        <v>271</v>
      </c>
    </row>
    <row r="6" spans="1:29" s="20" customFormat="1" x14ac:dyDescent="0.25">
      <c r="A6" s="14">
        <v>44317</v>
      </c>
      <c r="B6" s="15">
        <v>39</v>
      </c>
      <c r="C6" s="16">
        <v>113431.93000000001</v>
      </c>
      <c r="D6" s="15">
        <v>10</v>
      </c>
      <c r="E6" s="16">
        <v>13768.400000000001</v>
      </c>
      <c r="F6" s="15">
        <v>2</v>
      </c>
      <c r="G6" s="16">
        <v>486.43</v>
      </c>
      <c r="H6" s="15">
        <v>0</v>
      </c>
      <c r="I6" s="16">
        <v>0</v>
      </c>
      <c r="J6" s="15">
        <v>0</v>
      </c>
      <c r="K6" s="16">
        <v>0</v>
      </c>
      <c r="L6" s="15">
        <v>0</v>
      </c>
      <c r="M6" s="16">
        <v>0</v>
      </c>
      <c r="N6" s="15">
        <v>0</v>
      </c>
      <c r="O6" s="16">
        <v>0</v>
      </c>
      <c r="P6" s="15">
        <v>0</v>
      </c>
      <c r="Q6" s="16">
        <v>0</v>
      </c>
      <c r="R6" s="15">
        <v>0</v>
      </c>
      <c r="S6" s="16">
        <v>0</v>
      </c>
      <c r="T6" s="21">
        <f t="shared" ref="T6:U16" si="0">SUM(B6,D6,F6,H6,J6,L6,N6,P6,R6)</f>
        <v>51</v>
      </c>
      <c r="U6" s="22">
        <f t="shared" si="0"/>
        <v>127686.76000000001</v>
      </c>
      <c r="V6" s="58"/>
      <c r="W6" s="3"/>
      <c r="X6" s="23">
        <f>(B6+D6)/1000</f>
        <v>4.9000000000000002E-2</v>
      </c>
      <c r="Y6" s="24">
        <f>SUM(F6:L6)/1000</f>
        <v>0.48843000000000003</v>
      </c>
      <c r="Z6" s="24">
        <f>SUM(N6:R6)/1000</f>
        <v>0</v>
      </c>
      <c r="AA6" s="24">
        <f>SUM(X6:Z6)</f>
        <v>0.53743000000000007</v>
      </c>
      <c r="AC6" s="48">
        <v>215</v>
      </c>
    </row>
    <row r="7" spans="1:29" s="20" customFormat="1" x14ac:dyDescent="0.25">
      <c r="A7" s="14">
        <v>44348</v>
      </c>
      <c r="B7" s="15">
        <v>47</v>
      </c>
      <c r="C7" s="16">
        <v>86502.930000000022</v>
      </c>
      <c r="D7" s="15">
        <v>4</v>
      </c>
      <c r="E7" s="16">
        <v>3178.37</v>
      </c>
      <c r="F7" s="15">
        <v>2</v>
      </c>
      <c r="G7" s="16">
        <v>2146.8599999999997</v>
      </c>
      <c r="H7" s="15">
        <v>0</v>
      </c>
      <c r="I7" s="16">
        <v>0</v>
      </c>
      <c r="J7" s="15">
        <v>0</v>
      </c>
      <c r="K7" s="16">
        <v>0</v>
      </c>
      <c r="L7" s="15">
        <v>0</v>
      </c>
      <c r="M7" s="16">
        <v>0</v>
      </c>
      <c r="N7" s="15">
        <v>0</v>
      </c>
      <c r="O7" s="16">
        <v>0</v>
      </c>
      <c r="P7" s="15">
        <v>0</v>
      </c>
      <c r="Q7" s="16">
        <v>0</v>
      </c>
      <c r="R7" s="15">
        <v>0</v>
      </c>
      <c r="S7" s="16">
        <v>0</v>
      </c>
      <c r="T7" s="21">
        <f t="shared" si="0"/>
        <v>53</v>
      </c>
      <c r="U7" s="22">
        <f t="shared" si="0"/>
        <v>91828.160000000018</v>
      </c>
      <c r="V7" s="58"/>
      <c r="W7" s="3"/>
      <c r="X7" s="19"/>
      <c r="Y7" s="19"/>
      <c r="Z7" s="19"/>
      <c r="AA7" s="19"/>
      <c r="AC7" s="48">
        <v>189</v>
      </c>
    </row>
    <row r="8" spans="1:29" s="20" customFormat="1" x14ac:dyDescent="0.25">
      <c r="A8" s="14">
        <v>44378</v>
      </c>
      <c r="B8" s="15">
        <v>35</v>
      </c>
      <c r="C8" s="25">
        <v>95511.41</v>
      </c>
      <c r="D8" s="15">
        <v>12</v>
      </c>
      <c r="E8" s="25">
        <v>56583.45</v>
      </c>
      <c r="F8" s="15">
        <v>0</v>
      </c>
      <c r="G8" s="25">
        <v>0</v>
      </c>
      <c r="H8" s="15">
        <v>0</v>
      </c>
      <c r="I8" s="25">
        <v>0</v>
      </c>
      <c r="J8" s="15">
        <v>0</v>
      </c>
      <c r="K8" s="25">
        <v>0</v>
      </c>
      <c r="L8" s="15">
        <v>0</v>
      </c>
      <c r="M8" s="25">
        <v>0</v>
      </c>
      <c r="N8" s="15">
        <v>0</v>
      </c>
      <c r="O8" s="25">
        <v>0</v>
      </c>
      <c r="P8" s="15">
        <v>0</v>
      </c>
      <c r="Q8" s="25">
        <v>0</v>
      </c>
      <c r="R8" s="15">
        <v>0</v>
      </c>
      <c r="S8" s="25">
        <v>0</v>
      </c>
      <c r="T8" s="21">
        <f t="shared" si="0"/>
        <v>47</v>
      </c>
      <c r="U8" s="22">
        <f t="shared" si="0"/>
        <v>152094.85999999999</v>
      </c>
      <c r="V8" s="58"/>
      <c r="W8" s="3"/>
      <c r="X8" s="19"/>
      <c r="Y8" s="19"/>
      <c r="Z8" s="19"/>
      <c r="AA8" s="19"/>
      <c r="AC8" s="48">
        <v>190</v>
      </c>
    </row>
    <row r="9" spans="1:29" s="20" customFormat="1" x14ac:dyDescent="0.25">
      <c r="A9" s="14">
        <v>44409</v>
      </c>
      <c r="B9" s="15">
        <v>62</v>
      </c>
      <c r="C9" s="25">
        <v>227024.9</v>
      </c>
      <c r="D9" s="15">
        <v>21</v>
      </c>
      <c r="E9" s="25">
        <v>16156.22</v>
      </c>
      <c r="F9" s="15">
        <v>4</v>
      </c>
      <c r="G9" s="25">
        <v>4433.08</v>
      </c>
      <c r="H9" s="15">
        <v>1</v>
      </c>
      <c r="I9" s="25">
        <v>92.45</v>
      </c>
      <c r="J9" s="15">
        <v>0</v>
      </c>
      <c r="K9" s="25">
        <v>0</v>
      </c>
      <c r="L9" s="15">
        <v>0</v>
      </c>
      <c r="M9" s="25">
        <v>0</v>
      </c>
      <c r="N9" s="15">
        <v>0</v>
      </c>
      <c r="O9" s="25">
        <v>0</v>
      </c>
      <c r="P9" s="15">
        <v>0</v>
      </c>
      <c r="Q9" s="25">
        <v>0</v>
      </c>
      <c r="R9" s="15">
        <v>0</v>
      </c>
      <c r="S9" s="25">
        <v>0</v>
      </c>
      <c r="T9" s="21">
        <f t="shared" si="0"/>
        <v>88</v>
      </c>
      <c r="U9" s="22">
        <f t="shared" si="0"/>
        <v>247706.65</v>
      </c>
      <c r="V9" s="58"/>
      <c r="W9" s="3"/>
      <c r="X9" s="19"/>
      <c r="Y9" s="19"/>
      <c r="Z9" s="19"/>
      <c r="AA9" s="19"/>
      <c r="AC9" s="48">
        <v>410</v>
      </c>
    </row>
    <row r="10" spans="1:29" s="20" customFormat="1" x14ac:dyDescent="0.25">
      <c r="A10" s="14">
        <v>44440</v>
      </c>
      <c r="B10" s="15">
        <v>59</v>
      </c>
      <c r="C10" s="25">
        <v>118512.82</v>
      </c>
      <c r="D10" s="15">
        <v>13</v>
      </c>
      <c r="E10" s="25">
        <v>3740.17</v>
      </c>
      <c r="F10" s="15">
        <v>5</v>
      </c>
      <c r="G10" s="25">
        <v>970.76</v>
      </c>
      <c r="H10" s="15">
        <v>0</v>
      </c>
      <c r="I10" s="25">
        <v>0</v>
      </c>
      <c r="J10" s="15">
        <v>1</v>
      </c>
      <c r="K10" s="25">
        <v>187.16</v>
      </c>
      <c r="L10" s="15">
        <v>0</v>
      </c>
      <c r="M10" s="25">
        <v>0</v>
      </c>
      <c r="N10" s="15">
        <v>0</v>
      </c>
      <c r="O10" s="25">
        <v>0</v>
      </c>
      <c r="P10" s="15">
        <v>0</v>
      </c>
      <c r="Q10" s="25">
        <v>0</v>
      </c>
      <c r="R10" s="15">
        <v>0</v>
      </c>
      <c r="S10" s="25">
        <v>0</v>
      </c>
      <c r="T10" s="21">
        <f t="shared" si="0"/>
        <v>78</v>
      </c>
      <c r="U10" s="22">
        <f t="shared" si="0"/>
        <v>123410.91</v>
      </c>
      <c r="V10" s="58"/>
      <c r="W10" s="3"/>
      <c r="X10" s="24">
        <f>B10+D10</f>
        <v>72</v>
      </c>
      <c r="Y10" s="24">
        <f>SUM(F10:L10)</f>
        <v>1163.92</v>
      </c>
      <c r="Z10" s="24">
        <f>SUM(N10:R10)</f>
        <v>0</v>
      </c>
      <c r="AA10" s="24">
        <f>SUM(X10:Z10)</f>
        <v>1235.92</v>
      </c>
      <c r="AC10" s="48">
        <v>368</v>
      </c>
    </row>
    <row r="11" spans="1:29" s="20" customFormat="1" x14ac:dyDescent="0.25">
      <c r="A11" s="14">
        <v>44470</v>
      </c>
      <c r="B11" s="15">
        <v>42</v>
      </c>
      <c r="C11" s="25">
        <v>98540.310000000041</v>
      </c>
      <c r="D11" s="15">
        <v>19</v>
      </c>
      <c r="E11" s="25">
        <v>10260.74</v>
      </c>
      <c r="F11" s="15">
        <v>1</v>
      </c>
      <c r="G11" s="25">
        <v>600</v>
      </c>
      <c r="H11" s="15">
        <v>1</v>
      </c>
      <c r="I11" s="25">
        <v>10</v>
      </c>
      <c r="J11" s="15">
        <v>0</v>
      </c>
      <c r="K11" s="25">
        <v>0</v>
      </c>
      <c r="L11" s="15">
        <v>0</v>
      </c>
      <c r="M11" s="25">
        <v>0</v>
      </c>
      <c r="N11" s="15">
        <v>0</v>
      </c>
      <c r="O11" s="25">
        <v>0</v>
      </c>
      <c r="P11" s="15">
        <v>0</v>
      </c>
      <c r="Q11" s="25">
        <v>0</v>
      </c>
      <c r="R11" s="15">
        <v>0</v>
      </c>
      <c r="S11" s="25">
        <v>0</v>
      </c>
      <c r="T11" s="21">
        <f t="shared" si="0"/>
        <v>63</v>
      </c>
      <c r="U11" s="22">
        <f t="shared" si="0"/>
        <v>109411.05000000005</v>
      </c>
      <c r="V11" s="58"/>
      <c r="W11" s="3"/>
      <c r="X11" s="26">
        <f>X10/T10</f>
        <v>0.92307692307692313</v>
      </c>
      <c r="Y11" s="19"/>
      <c r="Z11" s="19"/>
      <c r="AA11" s="19"/>
      <c r="AC11" s="48">
        <v>260</v>
      </c>
    </row>
    <row r="12" spans="1:29" s="20" customFormat="1" x14ac:dyDescent="0.25">
      <c r="A12" s="14">
        <v>44501</v>
      </c>
      <c r="B12" s="15">
        <v>48</v>
      </c>
      <c r="C12" s="25">
        <v>65173.229999999996</v>
      </c>
      <c r="D12" s="15">
        <v>12</v>
      </c>
      <c r="E12" s="25">
        <v>39141.79</v>
      </c>
      <c r="F12" s="15">
        <v>1</v>
      </c>
      <c r="G12" s="25">
        <v>121.2</v>
      </c>
      <c r="H12" s="15">
        <v>1</v>
      </c>
      <c r="I12" s="25">
        <v>4562.22</v>
      </c>
      <c r="J12" s="15">
        <v>0</v>
      </c>
      <c r="K12" s="25">
        <v>0</v>
      </c>
      <c r="L12" s="15">
        <v>0</v>
      </c>
      <c r="M12" s="25">
        <v>0</v>
      </c>
      <c r="N12" s="15">
        <v>0</v>
      </c>
      <c r="O12" s="25">
        <v>0</v>
      </c>
      <c r="P12" s="15">
        <v>0</v>
      </c>
      <c r="Q12" s="25">
        <v>0</v>
      </c>
      <c r="R12" s="15">
        <v>0</v>
      </c>
      <c r="S12" s="25">
        <v>0</v>
      </c>
      <c r="T12" s="21">
        <f t="shared" si="0"/>
        <v>62</v>
      </c>
      <c r="U12" s="22">
        <f t="shared" si="0"/>
        <v>108998.43999999999</v>
      </c>
      <c r="V12" s="58"/>
      <c r="W12" s="3"/>
      <c r="X12" s="26"/>
      <c r="Y12" s="19"/>
      <c r="Z12" s="19"/>
      <c r="AA12" s="19"/>
      <c r="AC12" s="48">
        <v>255</v>
      </c>
    </row>
    <row r="13" spans="1:29" s="20" customFormat="1" x14ac:dyDescent="0.25">
      <c r="A13" s="14">
        <v>44531</v>
      </c>
      <c r="B13" s="15">
        <v>58</v>
      </c>
      <c r="C13" s="25">
        <v>148622.53000000006</v>
      </c>
      <c r="D13" s="15">
        <v>20</v>
      </c>
      <c r="E13" s="25">
        <v>3832.6500000000005</v>
      </c>
      <c r="F13" s="15">
        <v>2</v>
      </c>
      <c r="G13" s="25">
        <v>88.02</v>
      </c>
      <c r="H13" s="15">
        <v>1</v>
      </c>
      <c r="I13" s="25">
        <v>70</v>
      </c>
      <c r="J13" s="15">
        <v>0</v>
      </c>
      <c r="K13" s="25">
        <v>0</v>
      </c>
      <c r="L13" s="15">
        <v>0</v>
      </c>
      <c r="M13" s="25">
        <v>0</v>
      </c>
      <c r="N13" s="15">
        <v>0</v>
      </c>
      <c r="O13" s="25">
        <v>0</v>
      </c>
      <c r="P13" s="15">
        <v>0</v>
      </c>
      <c r="Q13" s="25">
        <v>0</v>
      </c>
      <c r="R13" s="15">
        <v>0</v>
      </c>
      <c r="S13" s="25">
        <v>0</v>
      </c>
      <c r="T13" s="21">
        <f t="shared" si="0"/>
        <v>81</v>
      </c>
      <c r="U13" s="22">
        <f t="shared" si="0"/>
        <v>152613.20000000004</v>
      </c>
      <c r="V13" s="58"/>
      <c r="W13" s="3"/>
      <c r="X13" s="26"/>
      <c r="Y13" s="19"/>
      <c r="Z13" s="19"/>
      <c r="AA13" s="19"/>
      <c r="AC13" s="48">
        <v>326</v>
      </c>
    </row>
    <row r="14" spans="1:29" s="20" customFormat="1" x14ac:dyDescent="0.25">
      <c r="A14" s="14">
        <v>44562</v>
      </c>
      <c r="B14" s="15">
        <v>33</v>
      </c>
      <c r="C14" s="25">
        <v>69496.73000000001</v>
      </c>
      <c r="D14" s="15">
        <v>10</v>
      </c>
      <c r="E14" s="25">
        <v>509.02</v>
      </c>
      <c r="F14" s="15">
        <v>0</v>
      </c>
      <c r="G14" s="25">
        <v>0</v>
      </c>
      <c r="H14" s="15">
        <v>1</v>
      </c>
      <c r="I14" s="25">
        <v>7724.58</v>
      </c>
      <c r="J14" s="15">
        <v>0</v>
      </c>
      <c r="K14" s="25">
        <v>0</v>
      </c>
      <c r="L14" s="15">
        <v>0</v>
      </c>
      <c r="M14" s="25">
        <v>0</v>
      </c>
      <c r="N14" s="15">
        <v>0</v>
      </c>
      <c r="O14" s="25">
        <v>0</v>
      </c>
      <c r="P14" s="15">
        <v>0</v>
      </c>
      <c r="Q14" s="25">
        <v>0</v>
      </c>
      <c r="R14" s="15">
        <v>0</v>
      </c>
      <c r="S14" s="25">
        <v>0</v>
      </c>
      <c r="T14" s="21">
        <f t="shared" si="0"/>
        <v>44</v>
      </c>
      <c r="U14" s="22">
        <f t="shared" si="0"/>
        <v>77730.330000000016</v>
      </c>
      <c r="V14" s="58"/>
      <c r="W14" s="3"/>
      <c r="X14" s="26"/>
      <c r="Y14" s="19"/>
      <c r="Z14" s="19"/>
      <c r="AA14" s="19"/>
      <c r="AC14" s="48">
        <v>185</v>
      </c>
    </row>
    <row r="15" spans="1:29" s="20" customFormat="1" x14ac:dyDescent="0.25">
      <c r="A15" s="14">
        <v>44593</v>
      </c>
      <c r="B15" s="15">
        <v>40</v>
      </c>
      <c r="C15" s="25">
        <v>254067.01</v>
      </c>
      <c r="D15" s="15">
        <v>26</v>
      </c>
      <c r="E15" s="25">
        <v>34862.120000000003</v>
      </c>
      <c r="F15" s="15">
        <v>11</v>
      </c>
      <c r="G15" s="25">
        <v>10346.609999999999</v>
      </c>
      <c r="H15" s="15">
        <v>2</v>
      </c>
      <c r="I15" s="25">
        <v>924.93</v>
      </c>
      <c r="J15" s="15">
        <v>0</v>
      </c>
      <c r="K15" s="25">
        <v>0</v>
      </c>
      <c r="L15" s="15">
        <v>0</v>
      </c>
      <c r="M15" s="25">
        <v>0</v>
      </c>
      <c r="N15" s="15">
        <v>0</v>
      </c>
      <c r="O15" s="25">
        <v>0</v>
      </c>
      <c r="P15" s="15">
        <v>0</v>
      </c>
      <c r="Q15" s="25">
        <v>0</v>
      </c>
      <c r="R15" s="15">
        <v>0</v>
      </c>
      <c r="S15" s="25">
        <v>0</v>
      </c>
      <c r="T15" s="21">
        <f t="shared" si="0"/>
        <v>79</v>
      </c>
      <c r="U15" s="22">
        <f t="shared" si="0"/>
        <v>300200.67</v>
      </c>
      <c r="V15" s="58"/>
      <c r="W15" s="3"/>
      <c r="X15" s="26"/>
      <c r="Y15" s="19"/>
      <c r="Z15" s="19"/>
      <c r="AA15" s="19"/>
      <c r="AC15" s="48">
        <v>495</v>
      </c>
    </row>
    <row r="16" spans="1:29" s="20" customFormat="1" ht="15" thickBot="1" x14ac:dyDescent="0.3">
      <c r="A16" s="14">
        <v>44621</v>
      </c>
      <c r="B16" s="27">
        <v>47</v>
      </c>
      <c r="C16" s="28">
        <v>116052.92</v>
      </c>
      <c r="D16" s="27">
        <v>24</v>
      </c>
      <c r="E16" s="28">
        <v>60838.96</v>
      </c>
      <c r="F16" s="27">
        <v>15</v>
      </c>
      <c r="G16" s="28">
        <v>6886.2500000000009</v>
      </c>
      <c r="H16" s="27">
        <v>2</v>
      </c>
      <c r="I16" s="28">
        <v>114.19</v>
      </c>
      <c r="J16" s="27">
        <v>0</v>
      </c>
      <c r="K16" s="28">
        <v>0</v>
      </c>
      <c r="L16" s="27">
        <v>0</v>
      </c>
      <c r="M16" s="28">
        <v>0</v>
      </c>
      <c r="N16" s="27">
        <v>0</v>
      </c>
      <c r="O16" s="28">
        <v>0</v>
      </c>
      <c r="P16" s="27">
        <v>0</v>
      </c>
      <c r="Q16" s="28">
        <v>0</v>
      </c>
      <c r="R16" s="27">
        <v>0</v>
      </c>
      <c r="S16" s="28">
        <v>0</v>
      </c>
      <c r="T16" s="29">
        <f t="shared" si="0"/>
        <v>88</v>
      </c>
      <c r="U16" s="30">
        <f t="shared" si="0"/>
        <v>183892.32</v>
      </c>
      <c r="V16" s="58"/>
      <c r="W16" s="3"/>
      <c r="X16" s="19"/>
      <c r="Y16" s="19"/>
      <c r="Z16" s="19"/>
      <c r="AA16" s="19"/>
      <c r="AC16" s="48">
        <v>544</v>
      </c>
    </row>
    <row r="17" spans="1:29" s="7" customFormat="1" ht="17.25" thickBot="1" x14ac:dyDescent="0.35">
      <c r="A17" s="31" t="s">
        <v>16</v>
      </c>
      <c r="B17" s="32">
        <f>SUM(B5:B16)</f>
        <v>527</v>
      </c>
      <c r="C17" s="33">
        <f t="shared" ref="C17:U17" si="1">SUM(C5:C16)</f>
        <v>1410263.6500000001</v>
      </c>
      <c r="D17" s="32">
        <f t="shared" si="1"/>
        <v>189</v>
      </c>
      <c r="E17" s="33">
        <f t="shared" si="1"/>
        <v>270311.55</v>
      </c>
      <c r="F17" s="32">
        <f t="shared" si="1"/>
        <v>49</v>
      </c>
      <c r="G17" s="33">
        <f t="shared" si="1"/>
        <v>64389.1</v>
      </c>
      <c r="H17" s="32">
        <f t="shared" si="1"/>
        <v>10</v>
      </c>
      <c r="I17" s="33">
        <f t="shared" si="1"/>
        <v>45498.950000000004</v>
      </c>
      <c r="J17" s="32">
        <f t="shared" si="1"/>
        <v>1</v>
      </c>
      <c r="K17" s="33">
        <f t="shared" si="1"/>
        <v>187.16</v>
      </c>
      <c r="L17" s="32">
        <f t="shared" si="1"/>
        <v>0</v>
      </c>
      <c r="M17" s="33">
        <f t="shared" si="1"/>
        <v>0</v>
      </c>
      <c r="N17" s="32">
        <f t="shared" si="1"/>
        <v>1</v>
      </c>
      <c r="O17" s="33">
        <f t="shared" si="1"/>
        <v>27.46</v>
      </c>
      <c r="P17" s="32">
        <f t="shared" si="1"/>
        <v>0</v>
      </c>
      <c r="Q17" s="33">
        <f t="shared" si="1"/>
        <v>0</v>
      </c>
      <c r="R17" s="32">
        <f t="shared" si="1"/>
        <v>0</v>
      </c>
      <c r="S17" s="33">
        <f t="shared" si="1"/>
        <v>0</v>
      </c>
      <c r="T17" s="32">
        <f t="shared" si="1"/>
        <v>777</v>
      </c>
      <c r="U17" s="33">
        <f t="shared" si="1"/>
        <v>1790677.87</v>
      </c>
      <c r="V17" s="6"/>
      <c r="W17" s="6"/>
      <c r="X17" s="9"/>
      <c r="Y17" s="9"/>
      <c r="Z17" s="9"/>
      <c r="AA17" s="9"/>
      <c r="AC17" s="49">
        <f>SUM(AC5:AC16)</f>
        <v>3708</v>
      </c>
    </row>
    <row r="18" spans="1:29" s="7" customFormat="1" ht="16.5" x14ac:dyDescent="0.3">
      <c r="A18" s="31"/>
      <c r="B18" s="34"/>
      <c r="C18" s="35"/>
      <c r="D18" s="34"/>
      <c r="E18" s="35"/>
      <c r="F18" s="34"/>
      <c r="G18" s="35"/>
      <c r="H18" s="34"/>
      <c r="I18" s="35"/>
      <c r="J18" s="34"/>
      <c r="K18" s="35"/>
      <c r="L18" s="34"/>
      <c r="M18" s="35"/>
      <c r="N18" s="34"/>
      <c r="O18" s="35"/>
      <c r="P18" s="34"/>
      <c r="Q18" s="35"/>
      <c r="R18" s="34"/>
      <c r="S18" s="35"/>
      <c r="T18" s="36"/>
      <c r="U18" s="37"/>
      <c r="V18" s="6"/>
      <c r="W18" s="6"/>
      <c r="X18" s="9"/>
      <c r="Y18" s="9"/>
      <c r="Z18" s="9"/>
      <c r="AA18" s="9"/>
    </row>
    <row r="19" spans="1:29" s="7" customFormat="1" ht="16.5" x14ac:dyDescent="0.3">
      <c r="A19" s="31" t="s">
        <v>17</v>
      </c>
      <c r="B19" s="38">
        <f>B17/$T$17</f>
        <v>0.6782496782496783</v>
      </c>
      <c r="C19" s="39">
        <f>C17/$U$17</f>
        <v>0.78755854061009867</v>
      </c>
      <c r="D19" s="38">
        <f>D17/$T$17</f>
        <v>0.24324324324324326</v>
      </c>
      <c r="E19" s="39">
        <f>E17/$U$17</f>
        <v>0.15095487274883224</v>
      </c>
      <c r="F19" s="38">
        <f>F17/$T$17</f>
        <v>6.3063063063063057E-2</v>
      </c>
      <c r="G19" s="39">
        <f>G17/$U$17</f>
        <v>3.5957947031533925E-2</v>
      </c>
      <c r="H19" s="38">
        <f>H17/$T$17</f>
        <v>1.2870012870012869E-2</v>
      </c>
      <c r="I19" s="39">
        <f>I17/$U$17</f>
        <v>2.5408785556723278E-2</v>
      </c>
      <c r="J19" s="38">
        <f>J17/$T$17</f>
        <v>1.287001287001287E-3</v>
      </c>
      <c r="K19" s="39">
        <f>K17/$U$17</f>
        <v>1.0451907801820323E-4</v>
      </c>
      <c r="L19" s="38">
        <f>L17/$T$17</f>
        <v>0</v>
      </c>
      <c r="M19" s="39">
        <f>M17/$U$17</f>
        <v>0</v>
      </c>
      <c r="N19" s="38">
        <f>N17/$T$17</f>
        <v>1.287001287001287E-3</v>
      </c>
      <c r="O19" s="39">
        <f>O17/$U$17</f>
        <v>1.5334974793651745E-5</v>
      </c>
      <c r="P19" s="38">
        <f>P17/$T$17</f>
        <v>0</v>
      </c>
      <c r="Q19" s="39">
        <f>Q17/$U$17</f>
        <v>0</v>
      </c>
      <c r="R19" s="38">
        <f>R17/$T$17</f>
        <v>0</v>
      </c>
      <c r="S19" s="39">
        <f>S17/$U$17</f>
        <v>0</v>
      </c>
      <c r="T19" s="36"/>
      <c r="U19" s="37"/>
      <c r="V19" s="6"/>
      <c r="W19" s="6"/>
      <c r="X19" s="9"/>
      <c r="Y19" s="9"/>
      <c r="Z19" s="9"/>
      <c r="AA19" s="9"/>
    </row>
    <row r="20" spans="1:29" s="20" customFormat="1" ht="17.25" thickBot="1" x14ac:dyDescent="0.35">
      <c r="A20" s="40"/>
      <c r="B20" s="41"/>
      <c r="C20" s="42"/>
      <c r="D20" s="41"/>
      <c r="E20" s="42"/>
      <c r="F20" s="41"/>
      <c r="G20" s="42"/>
      <c r="H20" s="41"/>
      <c r="I20" s="42"/>
      <c r="J20" s="41"/>
      <c r="K20" s="42"/>
      <c r="L20" s="41"/>
      <c r="M20" s="42"/>
      <c r="N20" s="41"/>
      <c r="O20" s="42"/>
      <c r="P20" s="41"/>
      <c r="Q20" s="42"/>
      <c r="R20" s="41"/>
      <c r="S20" s="42"/>
      <c r="T20" s="43"/>
      <c r="U20" s="44"/>
      <c r="V20" s="3"/>
      <c r="W20" s="3"/>
      <c r="X20" s="19"/>
      <c r="Y20" s="19"/>
      <c r="Z20" s="19"/>
      <c r="AA20" s="19"/>
      <c r="AC20" s="50">
        <f>AC17/T17</f>
        <v>4.7722007722007724</v>
      </c>
    </row>
    <row r="23" spans="1:29" x14ac:dyDescent="0.25">
      <c r="B23" s="45"/>
      <c r="C23" s="45"/>
      <c r="D23" s="46">
        <f>B17+D17</f>
        <v>716</v>
      </c>
      <c r="E23" s="45"/>
      <c r="F23" s="45"/>
      <c r="G23" s="45"/>
      <c r="H23" s="45"/>
      <c r="L23" s="61">
        <f>B17+D17+F17+H17+J17+L17</f>
        <v>776</v>
      </c>
    </row>
    <row r="24" spans="1:29" x14ac:dyDescent="0.25">
      <c r="D24" s="52">
        <f>+D23/T17</f>
        <v>0.9214929214929215</v>
      </c>
      <c r="E24" s="45"/>
      <c r="L24" s="52">
        <f>L23/T17</f>
        <v>0.99871299871299868</v>
      </c>
    </row>
    <row r="29" spans="1:29" x14ac:dyDescent="0.25">
      <c r="A29" s="4" t="s">
        <v>20</v>
      </c>
      <c r="B29" s="1"/>
      <c r="C29" s="2"/>
    </row>
    <row r="30" spans="1:29" x14ac:dyDescent="0.25">
      <c r="A30" s="1"/>
      <c r="B30" s="1"/>
      <c r="C30" s="2"/>
    </row>
    <row r="31" spans="1:29" ht="15.75" thickBot="1" x14ac:dyDescent="0.3">
      <c r="A31" s="51">
        <v>44197</v>
      </c>
      <c r="B31" t="s">
        <v>25</v>
      </c>
      <c r="C31" t="s">
        <v>27</v>
      </c>
    </row>
    <row r="32" spans="1:29" ht="15.75" thickBot="1" x14ac:dyDescent="0.3">
      <c r="A32" s="51">
        <v>44288</v>
      </c>
      <c r="B32" t="s">
        <v>25</v>
      </c>
      <c r="C32" t="s">
        <v>26</v>
      </c>
    </row>
    <row r="33" spans="1:3" ht="15.75" thickBot="1" x14ac:dyDescent="0.3">
      <c r="A33" s="51">
        <v>44291</v>
      </c>
      <c r="B33" t="s">
        <v>21</v>
      </c>
      <c r="C33" t="s">
        <v>24</v>
      </c>
    </row>
    <row r="34" spans="1:3" ht="15.75" thickBot="1" x14ac:dyDescent="0.3">
      <c r="A34" s="51">
        <v>44319</v>
      </c>
      <c r="B34" t="s">
        <v>21</v>
      </c>
      <c r="C34" t="s">
        <v>23</v>
      </c>
    </row>
    <row r="35" spans="1:3" ht="15.75" thickBot="1" x14ac:dyDescent="0.3">
      <c r="A35" s="51">
        <v>44347</v>
      </c>
      <c r="B35" t="s">
        <v>21</v>
      </c>
      <c r="C35" t="s">
        <v>22</v>
      </c>
    </row>
    <row r="36" spans="1:3" ht="15.75" thickBot="1" x14ac:dyDescent="0.3">
      <c r="A36" s="51">
        <v>44438</v>
      </c>
      <c r="B36" t="s">
        <v>21</v>
      </c>
      <c r="C36" t="s">
        <v>28</v>
      </c>
    </row>
    <row r="37" spans="1:3" ht="15.75" thickBot="1" x14ac:dyDescent="0.3">
      <c r="A37" s="51">
        <v>44557</v>
      </c>
      <c r="B37" t="s">
        <v>21</v>
      </c>
      <c r="C37" t="s">
        <v>29</v>
      </c>
    </row>
    <row r="38" spans="1:3" ht="15.75" thickBot="1" x14ac:dyDescent="0.3">
      <c r="A38" s="51">
        <v>44558</v>
      </c>
      <c r="B38" t="s">
        <v>30</v>
      </c>
      <c r="C38" t="s">
        <v>31</v>
      </c>
    </row>
  </sheetData>
  <mergeCells count="15">
    <mergeCell ref="N3:O3"/>
    <mergeCell ref="P3:Q3"/>
    <mergeCell ref="R3:S3"/>
    <mergeCell ref="T3:U3"/>
    <mergeCell ref="AC1:AC2"/>
    <mergeCell ref="A1:T1"/>
    <mergeCell ref="V1:V16"/>
    <mergeCell ref="X1:AA1"/>
    <mergeCell ref="A2:T2"/>
    <mergeCell ref="B3:C3"/>
    <mergeCell ref="D3:E3"/>
    <mergeCell ref="F3:G3"/>
    <mergeCell ref="H3:I3"/>
    <mergeCell ref="J3:K3"/>
    <mergeCell ref="L3:M3"/>
  </mergeCells>
  <pageMargins left="0.7" right="0.7" top="0.75" bottom="0.75" header="0.3" footer="0.3"/>
  <pageSetup paperSize="9" orientation="portrait" horizontalDpi="1200" verticalDpi="1200" r:id="rId1"/>
  <ignoredErrors>
    <ignoredError sqref="C19:S19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7E012B08FC5A4991D88893B9099A28" ma:contentTypeVersion="13" ma:contentTypeDescription="Create a new document." ma:contentTypeScope="" ma:versionID="c2ea577a976b9ae28b1efc2f5e14b8d4">
  <xsd:schema xmlns:xsd="http://www.w3.org/2001/XMLSchema" xmlns:xs="http://www.w3.org/2001/XMLSchema" xmlns:p="http://schemas.microsoft.com/office/2006/metadata/properties" xmlns:ns3="d45405a1-4266-4451-9c6a-d94ff42ae55a" xmlns:ns4="8770a06b-b79a-481d-8a47-8dbf6fb85132" targetNamespace="http://schemas.microsoft.com/office/2006/metadata/properties" ma:root="true" ma:fieldsID="b6ddbc85e269a1690c4a7a31894e9491" ns3:_="" ns4:_="">
    <xsd:import namespace="d45405a1-4266-4451-9c6a-d94ff42ae55a"/>
    <xsd:import namespace="8770a06b-b79a-481d-8a47-8dbf6fb8513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5405a1-4266-4451-9c6a-d94ff42ae5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70a06b-b79a-481d-8a47-8dbf6fb8513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D76C550-1EDD-4DFB-A00D-9E9539B5D7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82FFB11-FE01-4AA3-BA5E-AC5C9B8DE8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5405a1-4266-4451-9c6a-d94ff42ae55a"/>
    <ds:schemaRef ds:uri="8770a06b-b79a-481d-8a47-8dbf6fb851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CA6EF89-B86A-4246-83BB-D822B66A6F3C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d45405a1-4266-4451-9c6a-d94ff42ae55a"/>
    <ds:schemaRef ds:uri="http://purl.org/dc/elements/1.1/"/>
    <ds:schemaRef ds:uri="http://schemas.microsoft.com/office/2006/metadata/properties"/>
    <ds:schemaRef ds:uri="http://schemas.microsoft.com/office/infopath/2007/PartnerControls"/>
    <ds:schemaRef ds:uri="8770a06b-b79a-481d-8a47-8dbf6fb85132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Payment Disclosure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2018-05-08T16:45:24Z</dcterms:created>
  <dcterms:modified xsi:type="dcterms:W3CDTF">2022-05-12T01:44:30Z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0x0101008E7E012B08FC5A4991D88893B9099A28</vt:lpwstr>
  </property>
</Properties>
</file>