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19-20/"/>
    </mc:Choice>
  </mc:AlternateContent>
  <xr:revisionPtr revIDLastSave="8" documentId="8_{0FEC48DA-C1E3-46E6-A6CB-E45AD6E8C7ED}" xr6:coauthVersionLast="45" xr6:coauthVersionMax="45" xr10:uidLastSave="{52A83457-D46A-416C-BB07-76F8913CA129}"/>
  <bookViews>
    <workbookView xWindow="-120" yWindow="-120" windowWidth="29040" windowHeight="15840" activeTab="4" xr2:uid="{00000000-000D-0000-FFFF-FFFF00000000}"/>
  </bookViews>
  <sheets>
    <sheet name="Apr - Jun 2019" sheetId="5" r:id="rId1"/>
    <sheet name="Jul - Sept 2019" sheetId="11" r:id="rId2"/>
    <sheet name="Oct - Dec 2019" sheetId="12" r:id="rId3"/>
    <sheet name="Jan - Mar 2020" sheetId="13" r:id="rId4"/>
    <sheet name="Qtrly summary" sheetId="6" r:id="rId5"/>
    <sheet name="Member summary" sheetId="10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3" l="1"/>
  <c r="M34" i="13"/>
  <c r="J34" i="13"/>
  <c r="I34" i="13"/>
  <c r="M33" i="13"/>
  <c r="M31" i="13"/>
  <c r="M32" i="13"/>
  <c r="J31" i="13"/>
  <c r="I30" i="13"/>
  <c r="J30" i="13"/>
  <c r="M105" i="13"/>
  <c r="M106" i="13"/>
  <c r="M104" i="13"/>
  <c r="J102" i="13"/>
  <c r="J100" i="13"/>
  <c r="M46" i="12" l="1"/>
  <c r="M55" i="12"/>
  <c r="M76" i="12"/>
  <c r="M77" i="12"/>
  <c r="M38" i="12"/>
  <c r="M39" i="12"/>
  <c r="M40" i="12"/>
  <c r="M41" i="12"/>
  <c r="M31" i="12"/>
  <c r="M32" i="12"/>
  <c r="M33" i="12"/>
  <c r="M34" i="12"/>
  <c r="M35" i="12"/>
  <c r="M36" i="12"/>
  <c r="M37" i="12"/>
  <c r="M105" i="12"/>
  <c r="R112" i="11" l="1"/>
  <c r="R114" i="11" s="1"/>
  <c r="M82" i="11"/>
  <c r="M83" i="11"/>
  <c r="M84" i="11"/>
  <c r="M45" i="11" l="1"/>
  <c r="M36" i="11"/>
  <c r="M52" i="11" l="1"/>
  <c r="M107" i="5" l="1"/>
  <c r="M81" i="5"/>
  <c r="M112" i="5"/>
  <c r="J109" i="5"/>
  <c r="K109" i="5"/>
  <c r="L109" i="5"/>
  <c r="I109" i="5"/>
  <c r="M108" i="5"/>
  <c r="M50" i="5"/>
  <c r="M64" i="5"/>
  <c r="M85" i="5" l="1"/>
  <c r="M55" i="5"/>
  <c r="M67" i="5"/>
  <c r="M68" i="5"/>
  <c r="M105" i="5"/>
  <c r="M106" i="5"/>
  <c r="M73" i="5"/>
  <c r="M74" i="5"/>
  <c r="M75" i="5"/>
  <c r="M122" i="5"/>
  <c r="M94" i="5"/>
  <c r="M41" i="5"/>
  <c r="M42" i="5"/>
  <c r="M43" i="5"/>
  <c r="M44" i="5"/>
  <c r="M45" i="5"/>
  <c r="M46" i="5"/>
  <c r="M47" i="5"/>
  <c r="M48" i="5"/>
  <c r="M49" i="5"/>
  <c r="M39" i="5" l="1"/>
  <c r="M37" i="5"/>
  <c r="M36" i="5"/>
  <c r="M121" i="5"/>
  <c r="M120" i="5"/>
  <c r="M118" i="5"/>
  <c r="M31" i="5"/>
  <c r="M32" i="5"/>
  <c r="M33" i="5"/>
  <c r="M34" i="5"/>
  <c r="M35" i="5"/>
  <c r="M38" i="5"/>
  <c r="M40" i="5"/>
  <c r="M30" i="5"/>
  <c r="M119" i="13" l="1"/>
  <c r="M118" i="13"/>
  <c r="L108" i="13"/>
  <c r="J108" i="13"/>
  <c r="H108" i="13"/>
  <c r="G108" i="13"/>
  <c r="M107" i="13"/>
  <c r="M103" i="13"/>
  <c r="M102" i="13"/>
  <c r="I108" i="13"/>
  <c r="M101" i="13"/>
  <c r="M100" i="13"/>
  <c r="L99" i="13"/>
  <c r="K99" i="13"/>
  <c r="J99" i="13"/>
  <c r="I99" i="13"/>
  <c r="H99" i="13"/>
  <c r="G99" i="13"/>
  <c r="M98" i="13"/>
  <c r="M97" i="13"/>
  <c r="M95" i="13"/>
  <c r="M94" i="13"/>
  <c r="L93" i="13"/>
  <c r="K93" i="13"/>
  <c r="J93" i="13"/>
  <c r="I93" i="13"/>
  <c r="H93" i="13"/>
  <c r="G93" i="13"/>
  <c r="M92" i="13"/>
  <c r="M91" i="13"/>
  <c r="M89" i="13"/>
  <c r="M88" i="13"/>
  <c r="L87" i="13"/>
  <c r="K87" i="13"/>
  <c r="J87" i="13"/>
  <c r="I87" i="13"/>
  <c r="H87" i="13"/>
  <c r="G87" i="13"/>
  <c r="M86" i="13"/>
  <c r="M85" i="13"/>
  <c r="M84" i="13"/>
  <c r="M83" i="13"/>
  <c r="L82" i="13"/>
  <c r="K82" i="13"/>
  <c r="J82" i="13"/>
  <c r="I82" i="13"/>
  <c r="H82" i="13"/>
  <c r="G82" i="13"/>
  <c r="M81" i="13"/>
  <c r="M80" i="13"/>
  <c r="M79" i="13"/>
  <c r="M78" i="13"/>
  <c r="L77" i="13"/>
  <c r="K77" i="13"/>
  <c r="J77" i="13"/>
  <c r="I77" i="13"/>
  <c r="H77" i="13"/>
  <c r="G77" i="13"/>
  <c r="M76" i="13"/>
  <c r="M74" i="13"/>
  <c r="M73" i="13"/>
  <c r="M72" i="13"/>
  <c r="L71" i="13"/>
  <c r="K71" i="13"/>
  <c r="J71" i="13"/>
  <c r="I71" i="13"/>
  <c r="H71" i="13"/>
  <c r="G71" i="13"/>
  <c r="M70" i="13"/>
  <c r="M69" i="13"/>
  <c r="M68" i="13"/>
  <c r="M67" i="13"/>
  <c r="M66" i="13"/>
  <c r="L65" i="13"/>
  <c r="K65" i="13"/>
  <c r="J65" i="13"/>
  <c r="I65" i="13"/>
  <c r="H65" i="13"/>
  <c r="G65" i="13"/>
  <c r="M64" i="13"/>
  <c r="M62" i="13"/>
  <c r="M61" i="13"/>
  <c r="M60" i="13"/>
  <c r="L59" i="13"/>
  <c r="K59" i="13"/>
  <c r="J59" i="13"/>
  <c r="I59" i="13"/>
  <c r="H59" i="13"/>
  <c r="G59" i="13"/>
  <c r="M58" i="13"/>
  <c r="M57" i="13"/>
  <c r="M55" i="13"/>
  <c r="M54" i="13"/>
  <c r="L53" i="13"/>
  <c r="K53" i="13"/>
  <c r="J53" i="13"/>
  <c r="I53" i="13"/>
  <c r="H53" i="13"/>
  <c r="G53" i="13"/>
  <c r="M52" i="13"/>
  <c r="M51" i="13"/>
  <c r="M50" i="13"/>
  <c r="M48" i="13"/>
  <c r="L47" i="13"/>
  <c r="K47" i="13"/>
  <c r="J47" i="13"/>
  <c r="I47" i="13"/>
  <c r="H47" i="13"/>
  <c r="G47" i="13"/>
  <c r="M46" i="13"/>
  <c r="M45" i="13"/>
  <c r="M44" i="13"/>
  <c r="M43" i="13"/>
  <c r="L42" i="13"/>
  <c r="K42" i="13"/>
  <c r="J42" i="13"/>
  <c r="I42" i="13"/>
  <c r="H42" i="13"/>
  <c r="G42" i="13"/>
  <c r="M41" i="13"/>
  <c r="M39" i="13"/>
  <c r="M38" i="13"/>
  <c r="M37" i="13"/>
  <c r="L36" i="13"/>
  <c r="K36" i="13"/>
  <c r="J36" i="13"/>
  <c r="I36" i="13"/>
  <c r="H36" i="13"/>
  <c r="G36" i="13"/>
  <c r="M35" i="13"/>
  <c r="M30" i="13"/>
  <c r="M29" i="13"/>
  <c r="M28" i="13"/>
  <c r="M27" i="13"/>
  <c r="L26" i="13"/>
  <c r="K26" i="13"/>
  <c r="J26" i="13"/>
  <c r="I26" i="13"/>
  <c r="H26" i="13"/>
  <c r="G26" i="13"/>
  <c r="M25" i="13"/>
  <c r="M23" i="13"/>
  <c r="M22" i="13"/>
  <c r="M21" i="13"/>
  <c r="M26" i="13" s="1"/>
  <c r="L20" i="13"/>
  <c r="K20" i="13"/>
  <c r="J20" i="13"/>
  <c r="I20" i="13"/>
  <c r="H20" i="13"/>
  <c r="G20" i="13"/>
  <c r="M19" i="13"/>
  <c r="M17" i="13"/>
  <c r="M16" i="13"/>
  <c r="M15" i="13"/>
  <c r="L14" i="13"/>
  <c r="K14" i="13"/>
  <c r="J14" i="13"/>
  <c r="I14" i="13"/>
  <c r="H14" i="13"/>
  <c r="G14" i="13"/>
  <c r="M13" i="13"/>
  <c r="M12" i="13"/>
  <c r="M10" i="13"/>
  <c r="M9" i="13"/>
  <c r="L8" i="13"/>
  <c r="K8" i="13"/>
  <c r="J8" i="13"/>
  <c r="I8" i="13"/>
  <c r="I116" i="13" s="1"/>
  <c r="F33" i="6" s="1"/>
  <c r="H8" i="13"/>
  <c r="G8" i="13"/>
  <c r="M7" i="13"/>
  <c r="M5" i="13"/>
  <c r="M4" i="13"/>
  <c r="M3" i="13"/>
  <c r="M125" i="12"/>
  <c r="M124" i="12"/>
  <c r="L114" i="12"/>
  <c r="J114" i="12"/>
  <c r="H114" i="12"/>
  <c r="G114" i="12"/>
  <c r="M113" i="12"/>
  <c r="M112" i="12"/>
  <c r="M111" i="12"/>
  <c r="I114" i="12"/>
  <c r="M110" i="12"/>
  <c r="M109" i="12"/>
  <c r="L108" i="12"/>
  <c r="K108" i="12"/>
  <c r="J108" i="12"/>
  <c r="I108" i="12"/>
  <c r="H108" i="12"/>
  <c r="G108" i="12"/>
  <c r="M107" i="12"/>
  <c r="M106" i="12"/>
  <c r="M104" i="12"/>
  <c r="M103" i="12"/>
  <c r="M108" i="12" s="1"/>
  <c r="L102" i="12"/>
  <c r="K102" i="12"/>
  <c r="J102" i="12"/>
  <c r="I102" i="12"/>
  <c r="H102" i="12"/>
  <c r="G102" i="12"/>
  <c r="M101" i="12"/>
  <c r="M100" i="12"/>
  <c r="M98" i="12"/>
  <c r="M97" i="12"/>
  <c r="L96" i="12"/>
  <c r="K96" i="12"/>
  <c r="J96" i="12"/>
  <c r="I96" i="12"/>
  <c r="H96" i="12"/>
  <c r="G96" i="12"/>
  <c r="M95" i="12"/>
  <c r="M94" i="12"/>
  <c r="M93" i="12"/>
  <c r="M92" i="12"/>
  <c r="M96" i="12" s="1"/>
  <c r="L91" i="12"/>
  <c r="K91" i="12"/>
  <c r="J91" i="12"/>
  <c r="I91" i="12"/>
  <c r="H91" i="12"/>
  <c r="G91" i="12"/>
  <c r="M90" i="12"/>
  <c r="M89" i="12"/>
  <c r="M88" i="12"/>
  <c r="M87" i="12"/>
  <c r="L86" i="12"/>
  <c r="K86" i="12"/>
  <c r="J86" i="12"/>
  <c r="I86" i="12"/>
  <c r="H86" i="12"/>
  <c r="G86" i="12"/>
  <c r="M85" i="12"/>
  <c r="M83" i="12"/>
  <c r="M82" i="12"/>
  <c r="M81" i="12"/>
  <c r="M86" i="12" s="1"/>
  <c r="L80" i="12"/>
  <c r="K80" i="12"/>
  <c r="J80" i="12"/>
  <c r="I80" i="12"/>
  <c r="H80" i="12"/>
  <c r="G80" i="12"/>
  <c r="M79" i="12"/>
  <c r="M75" i="12"/>
  <c r="M74" i="12"/>
  <c r="M73" i="12"/>
  <c r="M72" i="12"/>
  <c r="L71" i="12"/>
  <c r="K71" i="12"/>
  <c r="J71" i="12"/>
  <c r="I71" i="12"/>
  <c r="H71" i="12"/>
  <c r="G71" i="12"/>
  <c r="M70" i="12"/>
  <c r="M68" i="12"/>
  <c r="M67" i="12"/>
  <c r="M66" i="12"/>
  <c r="L65" i="12"/>
  <c r="K65" i="12"/>
  <c r="J65" i="12"/>
  <c r="I65" i="12"/>
  <c r="H65" i="12"/>
  <c r="G65" i="12"/>
  <c r="M64" i="12"/>
  <c r="M63" i="12"/>
  <c r="M61" i="12"/>
  <c r="M60" i="12"/>
  <c r="L59" i="12"/>
  <c r="K59" i="12"/>
  <c r="J59" i="12"/>
  <c r="I59" i="12"/>
  <c r="H59" i="12"/>
  <c r="G59" i="12"/>
  <c r="M58" i="12"/>
  <c r="M57" i="12"/>
  <c r="M56" i="12"/>
  <c r="M54" i="12"/>
  <c r="L53" i="12"/>
  <c r="K53" i="12"/>
  <c r="J53" i="12"/>
  <c r="I53" i="12"/>
  <c r="H53" i="12"/>
  <c r="G53" i="12"/>
  <c r="M52" i="12"/>
  <c r="M51" i="12"/>
  <c r="M50" i="12"/>
  <c r="M49" i="12"/>
  <c r="L48" i="12"/>
  <c r="K48" i="12"/>
  <c r="J48" i="12"/>
  <c r="I48" i="12"/>
  <c r="H48" i="12"/>
  <c r="G48" i="12"/>
  <c r="M47" i="12"/>
  <c r="M45" i="12"/>
  <c r="M44" i="12"/>
  <c r="M43" i="12"/>
  <c r="L42" i="12"/>
  <c r="K42" i="12"/>
  <c r="J42" i="12"/>
  <c r="I42" i="12"/>
  <c r="H42" i="12"/>
  <c r="G42" i="12"/>
  <c r="M30" i="12"/>
  <c r="M29" i="12"/>
  <c r="M28" i="12"/>
  <c r="M27" i="12"/>
  <c r="L26" i="12"/>
  <c r="K26" i="12"/>
  <c r="J26" i="12"/>
  <c r="I26" i="12"/>
  <c r="H26" i="12"/>
  <c r="G26" i="12"/>
  <c r="M25" i="12"/>
  <c r="M23" i="12"/>
  <c r="M22" i="12"/>
  <c r="M21" i="12"/>
  <c r="L20" i="12"/>
  <c r="K20" i="12"/>
  <c r="J20" i="12"/>
  <c r="I20" i="12"/>
  <c r="H20" i="12"/>
  <c r="G20" i="12"/>
  <c r="M19" i="12"/>
  <c r="M17" i="12"/>
  <c r="M16" i="12"/>
  <c r="M15" i="12"/>
  <c r="L14" i="12"/>
  <c r="K14" i="12"/>
  <c r="J14" i="12"/>
  <c r="I14" i="12"/>
  <c r="H14" i="12"/>
  <c r="G14" i="12"/>
  <c r="M13" i="12"/>
  <c r="M12" i="12"/>
  <c r="M10" i="12"/>
  <c r="M9" i="12"/>
  <c r="L8" i="12"/>
  <c r="K8" i="12"/>
  <c r="J8" i="12"/>
  <c r="I8" i="12"/>
  <c r="H8" i="12"/>
  <c r="G8" i="12"/>
  <c r="M7" i="12"/>
  <c r="M5" i="12"/>
  <c r="M4" i="12"/>
  <c r="M3" i="12"/>
  <c r="M115" i="11"/>
  <c r="M114" i="11"/>
  <c r="L104" i="11"/>
  <c r="J104" i="11"/>
  <c r="H104" i="11"/>
  <c r="G104" i="11"/>
  <c r="M103" i="11"/>
  <c r="M102" i="11"/>
  <c r="M101" i="11"/>
  <c r="I104" i="11"/>
  <c r="M100" i="11"/>
  <c r="M99" i="11"/>
  <c r="L98" i="11"/>
  <c r="K98" i="11"/>
  <c r="J98" i="11"/>
  <c r="I98" i="11"/>
  <c r="H98" i="11"/>
  <c r="G98" i="11"/>
  <c r="M97" i="11"/>
  <c r="M96" i="11"/>
  <c r="M94" i="11"/>
  <c r="M93" i="11"/>
  <c r="L92" i="11"/>
  <c r="K92" i="11"/>
  <c r="J92" i="11"/>
  <c r="I92" i="11"/>
  <c r="H92" i="11"/>
  <c r="G92" i="11"/>
  <c r="M91" i="11"/>
  <c r="M90" i="11"/>
  <c r="M88" i="11"/>
  <c r="M87" i="11"/>
  <c r="L86" i="11"/>
  <c r="L16" i="10" s="1"/>
  <c r="K86" i="11"/>
  <c r="J86" i="11"/>
  <c r="I86" i="11"/>
  <c r="H86" i="11"/>
  <c r="G86" i="11"/>
  <c r="M85" i="11"/>
  <c r="M81" i="11"/>
  <c r="M80" i="11"/>
  <c r="M79" i="11"/>
  <c r="L78" i="11"/>
  <c r="K78" i="11"/>
  <c r="J78" i="11"/>
  <c r="I78" i="11"/>
  <c r="H78" i="11"/>
  <c r="G78" i="11"/>
  <c r="M77" i="11"/>
  <c r="M76" i="11"/>
  <c r="M75" i="11"/>
  <c r="M74" i="11"/>
  <c r="L73" i="11"/>
  <c r="K73" i="11"/>
  <c r="J73" i="11"/>
  <c r="I73" i="11"/>
  <c r="H73" i="11"/>
  <c r="G73" i="11"/>
  <c r="M72" i="11"/>
  <c r="M70" i="11"/>
  <c r="M69" i="11"/>
  <c r="M68" i="11"/>
  <c r="L67" i="11"/>
  <c r="K67" i="11"/>
  <c r="J67" i="11"/>
  <c r="I67" i="11"/>
  <c r="H67" i="11"/>
  <c r="G67" i="11"/>
  <c r="M66" i="11"/>
  <c r="M65" i="11"/>
  <c r="M64" i="11"/>
  <c r="M63" i="11"/>
  <c r="M62" i="11"/>
  <c r="L61" i="11"/>
  <c r="K61" i="11"/>
  <c r="J61" i="11"/>
  <c r="I61" i="11"/>
  <c r="H61" i="11"/>
  <c r="G61" i="11"/>
  <c r="M60" i="11"/>
  <c r="M58" i="11"/>
  <c r="M57" i="11"/>
  <c r="M56" i="11"/>
  <c r="L55" i="11"/>
  <c r="K55" i="11"/>
  <c r="J55" i="11"/>
  <c r="I55" i="11"/>
  <c r="H55" i="11"/>
  <c r="G55" i="11"/>
  <c r="M54" i="11"/>
  <c r="M53" i="11"/>
  <c r="M51" i="11"/>
  <c r="M50" i="11"/>
  <c r="L49" i="11"/>
  <c r="K49" i="11"/>
  <c r="J49" i="11"/>
  <c r="I49" i="11"/>
  <c r="H49" i="11"/>
  <c r="G49" i="11"/>
  <c r="M48" i="11"/>
  <c r="M47" i="11"/>
  <c r="M46" i="11"/>
  <c r="M44" i="11"/>
  <c r="L43" i="11"/>
  <c r="K43" i="11"/>
  <c r="J43" i="11"/>
  <c r="I43" i="11"/>
  <c r="H43" i="11"/>
  <c r="G43" i="11"/>
  <c r="M42" i="11"/>
  <c r="M41" i="11"/>
  <c r="M40" i="11"/>
  <c r="M39" i="11"/>
  <c r="L38" i="11"/>
  <c r="K38" i="11"/>
  <c r="J38" i="11"/>
  <c r="I38" i="11"/>
  <c r="H38" i="11"/>
  <c r="G38" i="11"/>
  <c r="M37" i="11"/>
  <c r="M35" i="11"/>
  <c r="M34" i="11"/>
  <c r="M33" i="11"/>
  <c r="L32" i="11"/>
  <c r="K32" i="11"/>
  <c r="J32" i="11"/>
  <c r="I32" i="11"/>
  <c r="H32" i="11"/>
  <c r="G32" i="11"/>
  <c r="M31" i="11"/>
  <c r="M30" i="11"/>
  <c r="M29" i="11"/>
  <c r="M28" i="11"/>
  <c r="M27" i="11"/>
  <c r="L26" i="11"/>
  <c r="K26" i="11"/>
  <c r="J26" i="11"/>
  <c r="I26" i="11"/>
  <c r="H26" i="11"/>
  <c r="G26" i="11"/>
  <c r="M25" i="11"/>
  <c r="M23" i="11"/>
  <c r="M22" i="11"/>
  <c r="M21" i="11"/>
  <c r="L20" i="11"/>
  <c r="K20" i="11"/>
  <c r="J20" i="11"/>
  <c r="I20" i="11"/>
  <c r="H20" i="11"/>
  <c r="G20" i="11"/>
  <c r="M19" i="11"/>
  <c r="M17" i="11"/>
  <c r="M16" i="11"/>
  <c r="M15" i="11"/>
  <c r="L14" i="11"/>
  <c r="K14" i="11"/>
  <c r="J14" i="11"/>
  <c r="I14" i="11"/>
  <c r="H14" i="11"/>
  <c r="G14" i="11"/>
  <c r="M13" i="11"/>
  <c r="M12" i="11"/>
  <c r="M10" i="11"/>
  <c r="M9" i="11"/>
  <c r="L8" i="11"/>
  <c r="K8" i="11"/>
  <c r="J8" i="11"/>
  <c r="I8" i="11"/>
  <c r="I112" i="11" s="1"/>
  <c r="F15" i="6" s="1"/>
  <c r="H8" i="11"/>
  <c r="G8" i="11"/>
  <c r="M7" i="11"/>
  <c r="M5" i="11"/>
  <c r="M4" i="11"/>
  <c r="M3" i="11"/>
  <c r="L130" i="5"/>
  <c r="K130" i="5"/>
  <c r="J130" i="5"/>
  <c r="I130" i="5"/>
  <c r="H130" i="5"/>
  <c r="G130" i="5"/>
  <c r="L115" i="5"/>
  <c r="K115" i="5"/>
  <c r="J115" i="5"/>
  <c r="I115" i="5"/>
  <c r="H115" i="5"/>
  <c r="L70" i="5"/>
  <c r="K70" i="5"/>
  <c r="J70" i="5"/>
  <c r="I70" i="5"/>
  <c r="H70" i="5"/>
  <c r="G70" i="5"/>
  <c r="M69" i="5"/>
  <c r="M66" i="5"/>
  <c r="M65" i="5"/>
  <c r="M63" i="5"/>
  <c r="G83" i="5"/>
  <c r="G12" i="10" s="1"/>
  <c r="G14" i="5"/>
  <c r="G8" i="5"/>
  <c r="G26" i="5"/>
  <c r="L8" i="5"/>
  <c r="K8" i="5"/>
  <c r="J8" i="5"/>
  <c r="I8" i="5"/>
  <c r="H8" i="5"/>
  <c r="M4" i="5"/>
  <c r="M3" i="5"/>
  <c r="L14" i="5"/>
  <c r="K14" i="5"/>
  <c r="J14" i="5"/>
  <c r="I14" i="5"/>
  <c r="H14" i="5"/>
  <c r="M10" i="5"/>
  <c r="M9" i="5"/>
  <c r="L20" i="5"/>
  <c r="K20" i="5"/>
  <c r="J20" i="5"/>
  <c r="I20" i="5"/>
  <c r="H20" i="5"/>
  <c r="G20" i="5"/>
  <c r="M16" i="5"/>
  <c r="M15" i="5"/>
  <c r="L26" i="5"/>
  <c r="K26" i="5"/>
  <c r="J26" i="5"/>
  <c r="I26" i="5"/>
  <c r="H26" i="5"/>
  <c r="M22" i="5"/>
  <c r="M21" i="5"/>
  <c r="L77" i="5"/>
  <c r="K77" i="5"/>
  <c r="J77" i="5"/>
  <c r="I77" i="5"/>
  <c r="H77" i="5"/>
  <c r="G77" i="5"/>
  <c r="M76" i="5"/>
  <c r="M72" i="5"/>
  <c r="M71" i="5"/>
  <c r="L96" i="5"/>
  <c r="K96" i="5"/>
  <c r="J96" i="5"/>
  <c r="J14" i="10" s="1"/>
  <c r="I96" i="5"/>
  <c r="H96" i="5"/>
  <c r="G96" i="5"/>
  <c r="M95" i="5"/>
  <c r="M93" i="5"/>
  <c r="M92" i="5"/>
  <c r="M91" i="5"/>
  <c r="L124" i="5"/>
  <c r="K124" i="5"/>
  <c r="J124" i="5"/>
  <c r="I124" i="5"/>
  <c r="H124" i="5"/>
  <c r="G124" i="5"/>
  <c r="G115" i="5"/>
  <c r="M114" i="5"/>
  <c r="M113" i="5"/>
  <c r="M111" i="5"/>
  <c r="M110" i="5"/>
  <c r="M123" i="5"/>
  <c r="M119" i="5"/>
  <c r="M117" i="5"/>
  <c r="M116" i="5"/>
  <c r="H109" i="5"/>
  <c r="G109" i="5"/>
  <c r="G16" i="10" s="1"/>
  <c r="M103" i="5"/>
  <c r="M102" i="5"/>
  <c r="L101" i="5"/>
  <c r="L15" i="10" s="1"/>
  <c r="K101" i="5"/>
  <c r="K15" i="10" s="1"/>
  <c r="J101" i="5"/>
  <c r="I101" i="5"/>
  <c r="H101" i="5"/>
  <c r="H15" i="10" s="1"/>
  <c r="G101" i="5"/>
  <c r="G15" i="10" s="1"/>
  <c r="M98" i="5"/>
  <c r="M97" i="5"/>
  <c r="G51" i="5"/>
  <c r="L90" i="5"/>
  <c r="L13" i="10" s="1"/>
  <c r="K90" i="5"/>
  <c r="J90" i="5"/>
  <c r="I90" i="5"/>
  <c r="H90" i="5"/>
  <c r="H13" i="10" s="1"/>
  <c r="G90" i="5"/>
  <c r="L83" i="5"/>
  <c r="K83" i="5"/>
  <c r="K12" i="10" s="1"/>
  <c r="J83" i="5"/>
  <c r="I83" i="5"/>
  <c r="H83" i="5"/>
  <c r="M79" i="5"/>
  <c r="M58" i="5"/>
  <c r="M59" i="5"/>
  <c r="M60" i="5"/>
  <c r="M61" i="5"/>
  <c r="L62" i="5"/>
  <c r="L9" i="10" s="1"/>
  <c r="K62" i="5"/>
  <c r="J62" i="5"/>
  <c r="I62" i="5"/>
  <c r="H62" i="5"/>
  <c r="H9" i="10" s="1"/>
  <c r="G62" i="5"/>
  <c r="M52" i="5"/>
  <c r="L57" i="5"/>
  <c r="K57" i="5"/>
  <c r="K8" i="10" s="1"/>
  <c r="J57" i="5"/>
  <c r="H57" i="5"/>
  <c r="G57" i="5"/>
  <c r="G8" i="10" s="1"/>
  <c r="I57" i="5"/>
  <c r="M53" i="5"/>
  <c r="M54" i="5"/>
  <c r="M99" i="5"/>
  <c r="M100" i="5"/>
  <c r="M7" i="5"/>
  <c r="M13" i="5"/>
  <c r="M12" i="5"/>
  <c r="M17" i="5"/>
  <c r="M19" i="5"/>
  <c r="M23" i="5"/>
  <c r="M25" i="5"/>
  <c r="H16" i="10" l="1"/>
  <c r="H18" i="10"/>
  <c r="J6" i="10"/>
  <c r="J5" i="10"/>
  <c r="K4" i="10"/>
  <c r="J10" i="10"/>
  <c r="M20" i="11"/>
  <c r="M26" i="11"/>
  <c r="M73" i="11"/>
  <c r="I16" i="10"/>
  <c r="M104" i="11"/>
  <c r="M14" i="12"/>
  <c r="M20" i="12"/>
  <c r="M42" i="12"/>
  <c r="M53" i="12"/>
  <c r="M65" i="12"/>
  <c r="M80" i="12"/>
  <c r="J109" i="13"/>
  <c r="M53" i="13"/>
  <c r="M71" i="13"/>
  <c r="H4" i="10"/>
  <c r="L4" i="10"/>
  <c r="G10" i="10"/>
  <c r="K10" i="10"/>
  <c r="J17" i="10"/>
  <c r="J16" i="10"/>
  <c r="H122" i="12"/>
  <c r="E24" i="6" s="1"/>
  <c r="L122" i="12"/>
  <c r="I24" i="6" s="1"/>
  <c r="M114" i="12"/>
  <c r="G7" i="10"/>
  <c r="L18" i="10"/>
  <c r="I17" i="10"/>
  <c r="G19" i="10"/>
  <c r="M98" i="11"/>
  <c r="M47" i="13"/>
  <c r="M48" i="12"/>
  <c r="M59" i="12"/>
  <c r="G115" i="12"/>
  <c r="K16" i="10"/>
  <c r="I11" i="10"/>
  <c r="M71" i="12"/>
  <c r="J12" i="10"/>
  <c r="I9" i="10"/>
  <c r="M78" i="11"/>
  <c r="I8" i="10"/>
  <c r="M93" i="13"/>
  <c r="K122" i="12"/>
  <c r="H24" i="6" s="1"/>
  <c r="L8" i="10"/>
  <c r="I13" i="10"/>
  <c r="I18" i="10"/>
  <c r="G14" i="10"/>
  <c r="J11" i="10"/>
  <c r="G5" i="10"/>
  <c r="I3" i="10"/>
  <c r="J105" i="11"/>
  <c r="M38" i="11"/>
  <c r="M49" i="11"/>
  <c r="M67" i="11"/>
  <c r="M92" i="11"/>
  <c r="M8" i="12"/>
  <c r="J116" i="13"/>
  <c r="G33" i="6" s="1"/>
  <c r="H8" i="10"/>
  <c r="H12" i="10"/>
  <c r="L12" i="10"/>
  <c r="I15" i="10"/>
  <c r="G17" i="10"/>
  <c r="H14" i="10"/>
  <c r="G11" i="10"/>
  <c r="H6" i="10"/>
  <c r="H5" i="10"/>
  <c r="I4" i="10"/>
  <c r="H10" i="10"/>
  <c r="K17" i="10"/>
  <c r="G105" i="11"/>
  <c r="M14" i="11"/>
  <c r="M61" i="11"/>
  <c r="I122" i="12"/>
  <c r="F24" i="6" s="1"/>
  <c r="M91" i="12"/>
  <c r="G109" i="13"/>
  <c r="M36" i="13"/>
  <c r="M42" i="13"/>
  <c r="M65" i="13"/>
  <c r="M87" i="13"/>
  <c r="G122" i="12"/>
  <c r="D24" i="6" s="1"/>
  <c r="K14" i="10"/>
  <c r="K6" i="10"/>
  <c r="K5" i="10"/>
  <c r="G6" i="10"/>
  <c r="J112" i="11"/>
  <c r="G15" i="6" s="1"/>
  <c r="M43" i="11"/>
  <c r="J9" i="10"/>
  <c r="J13" i="10"/>
  <c r="J18" i="10"/>
  <c r="L14" i="10"/>
  <c r="K11" i="10"/>
  <c r="L6" i="10"/>
  <c r="L5" i="10"/>
  <c r="L10" i="10"/>
  <c r="M8" i="11"/>
  <c r="M32" i="11"/>
  <c r="M86" i="11"/>
  <c r="M26" i="12"/>
  <c r="M14" i="13"/>
  <c r="M20" i="13"/>
  <c r="G116" i="13"/>
  <c r="D33" i="6" s="1"/>
  <c r="K116" i="13"/>
  <c r="H33" i="6" s="1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H112" i="11"/>
  <c r="E15" i="6" s="1"/>
  <c r="L112" i="11"/>
  <c r="I15" i="6" s="1"/>
  <c r="M55" i="11"/>
  <c r="J115" i="12"/>
  <c r="J122" i="12"/>
  <c r="G24" i="6" s="1"/>
  <c r="M102" i="12"/>
  <c r="M8" i="13"/>
  <c r="H109" i="13"/>
  <c r="L116" i="13"/>
  <c r="I33" i="6" s="1"/>
  <c r="M59" i="13"/>
  <c r="M77" i="13"/>
  <c r="M82" i="13"/>
  <c r="M99" i="13"/>
  <c r="H138" i="5"/>
  <c r="E6" i="6" s="1"/>
  <c r="L138" i="5"/>
  <c r="I6" i="6" s="1"/>
  <c r="M26" i="5"/>
  <c r="G138" i="5"/>
  <c r="D6" i="6" s="1"/>
  <c r="K138" i="5"/>
  <c r="H6" i="6" s="1"/>
  <c r="J138" i="5"/>
  <c r="G6" i="6" s="1"/>
  <c r="I138" i="5"/>
  <c r="F6" i="6" s="1"/>
  <c r="J3" i="10"/>
  <c r="G3" i="10"/>
  <c r="K3" i="10"/>
  <c r="G131" i="5"/>
  <c r="H19" i="10"/>
  <c r="H3" i="10"/>
  <c r="L3" i="10"/>
  <c r="M115" i="5"/>
  <c r="M70" i="5"/>
  <c r="I19" i="10"/>
  <c r="L19" i="10"/>
  <c r="J19" i="10"/>
  <c r="M108" i="13"/>
  <c r="K108" i="13"/>
  <c r="K109" i="13" s="1"/>
  <c r="K115" i="13" s="1"/>
  <c r="L109" i="13"/>
  <c r="L115" i="13" s="1"/>
  <c r="I109" i="13"/>
  <c r="I115" i="13" s="1"/>
  <c r="H116" i="13"/>
  <c r="K114" i="12"/>
  <c r="K115" i="12" s="1"/>
  <c r="H115" i="12"/>
  <c r="L115" i="12"/>
  <c r="I115" i="12"/>
  <c r="I121" i="12" s="1"/>
  <c r="K104" i="11"/>
  <c r="K105" i="11" s="1"/>
  <c r="H105" i="11"/>
  <c r="H111" i="11" s="1"/>
  <c r="L105" i="11"/>
  <c r="I105" i="11"/>
  <c r="I111" i="11" s="1"/>
  <c r="G112" i="11"/>
  <c r="K112" i="11"/>
  <c r="H15" i="6" s="1"/>
  <c r="M20" i="5"/>
  <c r="M14" i="5"/>
  <c r="M124" i="5"/>
  <c r="M96" i="5"/>
  <c r="M77" i="5"/>
  <c r="M101" i="5"/>
  <c r="M62" i="5"/>
  <c r="L111" i="11" l="1"/>
  <c r="L121" i="12"/>
  <c r="M109" i="13"/>
  <c r="M122" i="12"/>
  <c r="H121" i="12"/>
  <c r="M17" i="10"/>
  <c r="M115" i="12"/>
  <c r="M6" i="10"/>
  <c r="M105" i="11"/>
  <c r="H115" i="13"/>
  <c r="E33" i="6"/>
  <c r="J33" i="6" s="1"/>
  <c r="H113" i="11"/>
  <c r="H116" i="11" s="1"/>
  <c r="E14" i="6"/>
  <c r="E16" i="6" s="1"/>
  <c r="E19" i="6" s="1"/>
  <c r="K111" i="11"/>
  <c r="K113" i="11" s="1"/>
  <c r="K116" i="11" s="1"/>
  <c r="G121" i="12"/>
  <c r="J111" i="11"/>
  <c r="M18" i="10"/>
  <c r="M112" i="11"/>
  <c r="D15" i="6"/>
  <c r="J15" i="6" s="1"/>
  <c r="K121" i="12"/>
  <c r="K123" i="12" s="1"/>
  <c r="K126" i="12" s="1"/>
  <c r="J121" i="12"/>
  <c r="G115" i="13"/>
  <c r="J115" i="13"/>
  <c r="M138" i="5"/>
  <c r="K117" i="13"/>
  <c r="K120" i="13" s="1"/>
  <c r="H32" i="6"/>
  <c r="H34" i="6" s="1"/>
  <c r="H37" i="6" s="1"/>
  <c r="H117" i="13"/>
  <c r="E32" i="6"/>
  <c r="E34" i="6" s="1"/>
  <c r="E37" i="6" s="1"/>
  <c r="L117" i="13"/>
  <c r="L120" i="13" s="1"/>
  <c r="I32" i="6"/>
  <c r="I34" i="6" s="1"/>
  <c r="I37" i="6" s="1"/>
  <c r="I117" i="13"/>
  <c r="I120" i="13" s="1"/>
  <c r="F32" i="6"/>
  <c r="F34" i="6" s="1"/>
  <c r="F37" i="6" s="1"/>
  <c r="H123" i="12"/>
  <c r="H126" i="12" s="1"/>
  <c r="E23" i="6"/>
  <c r="E25" i="6" s="1"/>
  <c r="E28" i="6" s="1"/>
  <c r="L123" i="12"/>
  <c r="L126" i="12" s="1"/>
  <c r="I23" i="6"/>
  <c r="I25" i="6" s="1"/>
  <c r="I28" i="6" s="1"/>
  <c r="I123" i="12"/>
  <c r="I126" i="12" s="1"/>
  <c r="F23" i="6"/>
  <c r="F25" i="6" s="1"/>
  <c r="F28" i="6" s="1"/>
  <c r="L113" i="11"/>
  <c r="L116" i="11" s="1"/>
  <c r="I14" i="6"/>
  <c r="I16" i="6" s="1"/>
  <c r="I19" i="6" s="1"/>
  <c r="I113" i="11"/>
  <c r="I116" i="11" s="1"/>
  <c r="F14" i="6"/>
  <c r="K19" i="10"/>
  <c r="M116" i="13"/>
  <c r="G111" i="11"/>
  <c r="M115" i="13" l="1"/>
  <c r="M121" i="12"/>
  <c r="D43" i="6"/>
  <c r="M111" i="11"/>
  <c r="H14" i="6"/>
  <c r="H16" i="6" s="1"/>
  <c r="H19" i="6" s="1"/>
  <c r="J113" i="11"/>
  <c r="J116" i="11" s="1"/>
  <c r="G14" i="6"/>
  <c r="G16" i="6" s="1"/>
  <c r="G19" i="6" s="1"/>
  <c r="G113" i="11"/>
  <c r="G116" i="11" s="1"/>
  <c r="D14" i="6"/>
  <c r="D16" i="6" s="1"/>
  <c r="D19" i="6" s="1"/>
  <c r="J117" i="13"/>
  <c r="J120" i="13" s="1"/>
  <c r="G32" i="6"/>
  <c r="G34" i="6" s="1"/>
  <c r="G37" i="6" s="1"/>
  <c r="G117" i="13"/>
  <c r="G120" i="13" s="1"/>
  <c r="D32" i="6"/>
  <c r="H23" i="6"/>
  <c r="H25" i="6" s="1"/>
  <c r="H28" i="6" s="1"/>
  <c r="G123" i="12"/>
  <c r="D23" i="6"/>
  <c r="J123" i="12"/>
  <c r="J126" i="12" s="1"/>
  <c r="G23" i="6"/>
  <c r="G25" i="6" s="1"/>
  <c r="G28" i="6" s="1"/>
  <c r="H120" i="13"/>
  <c r="F16" i="6"/>
  <c r="F19" i="6" s="1"/>
  <c r="J24" i="6"/>
  <c r="M15" i="10"/>
  <c r="M14" i="10"/>
  <c r="M10" i="10"/>
  <c r="M11" i="10"/>
  <c r="M120" i="13" l="1"/>
  <c r="M116" i="11"/>
  <c r="M113" i="11"/>
  <c r="G126" i="12"/>
  <c r="M126" i="12" s="1"/>
  <c r="M123" i="12"/>
  <c r="J14" i="6"/>
  <c r="J16" i="6" s="1"/>
  <c r="J19" i="6" s="1"/>
  <c r="M117" i="13"/>
  <c r="J32" i="6"/>
  <c r="D34" i="6" l="1"/>
  <c r="D37" i="6" s="1"/>
  <c r="J34" i="6" l="1"/>
  <c r="J37" i="6" s="1"/>
  <c r="M78" i="5"/>
  <c r="J51" i="5"/>
  <c r="H51" i="5"/>
  <c r="F43" i="6"/>
  <c r="I51" i="5"/>
  <c r="K51" i="5"/>
  <c r="L51" i="5"/>
  <c r="M141" i="5"/>
  <c r="M140" i="5"/>
  <c r="M5" i="5"/>
  <c r="M8" i="5" s="1"/>
  <c r="M27" i="5"/>
  <c r="M28" i="5"/>
  <c r="M29" i="5"/>
  <c r="M56" i="5"/>
  <c r="M57" i="5" s="1"/>
  <c r="M84" i="5"/>
  <c r="M86" i="5"/>
  <c r="M87" i="5"/>
  <c r="M88" i="5"/>
  <c r="M89" i="5"/>
  <c r="M104" i="5"/>
  <c r="M109" i="5" s="1"/>
  <c r="M125" i="5"/>
  <c r="M126" i="5"/>
  <c r="M128" i="5"/>
  <c r="M129" i="5"/>
  <c r="M80" i="5"/>
  <c r="M82" i="5"/>
  <c r="H7" i="10" l="1"/>
  <c r="H23" i="10" s="1"/>
  <c r="H131" i="5"/>
  <c r="H137" i="5" s="1"/>
  <c r="E5" i="6" s="1"/>
  <c r="E7" i="6" s="1"/>
  <c r="E10" i="6" s="1"/>
  <c r="L7" i="10"/>
  <c r="L23" i="10" s="1"/>
  <c r="L131" i="5"/>
  <c r="K7" i="10"/>
  <c r="K23" i="10" s="1"/>
  <c r="K131" i="5"/>
  <c r="J7" i="10"/>
  <c r="J23" i="10" s="1"/>
  <c r="J131" i="5"/>
  <c r="J137" i="5" s="1"/>
  <c r="G5" i="6" s="1"/>
  <c r="G7" i="6" s="1"/>
  <c r="G10" i="6" s="1"/>
  <c r="I7" i="10"/>
  <c r="I23" i="10" s="1"/>
  <c r="I131" i="5"/>
  <c r="I137" i="5" s="1"/>
  <c r="F5" i="6" s="1"/>
  <c r="M83" i="5"/>
  <c r="M90" i="5"/>
  <c r="M12" i="10"/>
  <c r="G43" i="6"/>
  <c r="M13" i="10"/>
  <c r="M4" i="10"/>
  <c r="H43" i="6"/>
  <c r="E43" i="6"/>
  <c r="M8" i="10"/>
  <c r="M5" i="10"/>
  <c r="I43" i="6"/>
  <c r="M16" i="10"/>
  <c r="M9" i="10"/>
  <c r="G137" i="5"/>
  <c r="D5" i="6" s="1"/>
  <c r="M127" i="5"/>
  <c r="M130" i="5" s="1"/>
  <c r="M51" i="5"/>
  <c r="D42" i="6" l="1"/>
  <c r="D7" i="6"/>
  <c r="D10" i="6" s="1"/>
  <c r="M7" i="10"/>
  <c r="M19" i="10"/>
  <c r="M131" i="5"/>
  <c r="M137" i="5" s="1"/>
  <c r="F7" i="6"/>
  <c r="F10" i="6" s="1"/>
  <c r="F42" i="6"/>
  <c r="K137" i="5"/>
  <c r="L137" i="5"/>
  <c r="M3" i="10"/>
  <c r="J6" i="6"/>
  <c r="J43" i="6" s="1"/>
  <c r="G139" i="5"/>
  <c r="G142" i="5" s="1"/>
  <c r="J139" i="5"/>
  <c r="J142" i="5" s="1"/>
  <c r="I139" i="5"/>
  <c r="I142" i="5" s="1"/>
  <c r="G23" i="10"/>
  <c r="H139" i="5"/>
  <c r="H142" i="5" s="1"/>
  <c r="M23" i="10" l="1"/>
  <c r="L139" i="5"/>
  <c r="L142" i="5" s="1"/>
  <c r="I5" i="6"/>
  <c r="I7" i="6" s="1"/>
  <c r="I10" i="6" s="1"/>
  <c r="K139" i="5"/>
  <c r="K142" i="5" s="1"/>
  <c r="H5" i="6"/>
  <c r="H7" i="6" s="1"/>
  <c r="H10" i="6" s="1"/>
  <c r="E42" i="6"/>
  <c r="E44" i="6" s="1"/>
  <c r="E47" i="6" s="1"/>
  <c r="G42" i="6"/>
  <c r="G44" i="6" s="1"/>
  <c r="G47" i="6" s="1"/>
  <c r="F44" i="6"/>
  <c r="F47" i="6" s="1"/>
  <c r="D25" i="6"/>
  <c r="D28" i="6" s="1"/>
  <c r="J23" i="6"/>
  <c r="J25" i="6" s="1"/>
  <c r="J28" i="6" s="1"/>
  <c r="D44" i="6"/>
  <c r="D47" i="6" s="1"/>
  <c r="M142" i="5" l="1"/>
  <c r="M139" i="5"/>
  <c r="J5" i="6"/>
  <c r="I42" i="6"/>
  <c r="I44" i="6" s="1"/>
  <c r="I47" i="6" s="1"/>
  <c r="H42" i="6"/>
  <c r="H44" i="6" s="1"/>
  <c r="H47" i="6" s="1"/>
  <c r="J42" i="6" l="1"/>
  <c r="J44" i="6" s="1"/>
  <c r="J47" i="6" s="1"/>
  <c r="J7" i="6"/>
  <c r="J10" i="6" s="1"/>
</calcChain>
</file>

<file path=xl/sharedStrings.xml><?xml version="1.0" encoding="utf-8"?>
<sst xmlns="http://schemas.openxmlformats.org/spreadsheetml/2006/main" count="1540" uniqueCount="181">
  <si>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</si>
  <si>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</si>
  <si>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</si>
  <si>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</si>
  <si>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</si>
  <si>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</si>
  <si>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</si>
  <si>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</si>
  <si>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</si>
  <si>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</si>
  <si>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</si>
  <si>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</si>
  <si>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</si>
  <si>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</si>
  <si>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</si>
  <si>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</si>
  <si>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Sally Cheshire Subtotal</t>
  </si>
  <si>
    <t>Member</t>
  </si>
  <si>
    <t>Anita Bharucha</t>
  </si>
  <si>
    <t>Anita Bharucha Subtotal</t>
  </si>
  <si>
    <t>Margaret Gilmore</t>
  </si>
  <si>
    <t>Margaret Gilmore Subtotal</t>
  </si>
  <si>
    <t xml:space="preserve">Yacoub Khalaf </t>
  </si>
  <si>
    <t>Anne Lampe</t>
  </si>
  <si>
    <t>Anne Lampe Subtotal</t>
  </si>
  <si>
    <t xml:space="preserve">Ruth Wilde </t>
  </si>
  <si>
    <t>Bobbie Farsides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</si>
  <si>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</si>
  <si>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</si>
  <si>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</si>
  <si>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</si>
  <si>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</si>
  <si>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</si>
  <si>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</si>
  <si>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</si>
  <si>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</si>
  <si>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</si>
  <si>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</si>
  <si>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</si>
  <si>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Ruth Wilde</t>
  </si>
  <si>
    <t>Ruth Wilde Subtotal</t>
  </si>
  <si>
    <t>Anthony Rutherford</t>
  </si>
  <si>
    <t>Richard Sydee</t>
  </si>
  <si>
    <t>Anthony Rutherford Subtotal</t>
  </si>
  <si>
    <t>Director of Strategy &amp; Corporate Affairs</t>
  </si>
  <si>
    <t>Director of Finance &amp; Resources</t>
  </si>
  <si>
    <t>Bobbie Farsides Subtotal</t>
  </si>
  <si>
    <t>Kate Brian Subtotal</t>
  </si>
  <si>
    <t xml:space="preserve">Kate Brian </t>
  </si>
  <si>
    <t>Jonathan Herring</t>
  </si>
  <si>
    <t>Jonathan Herring Subtotal</t>
  </si>
  <si>
    <t>Rachel Cutting</t>
  </si>
  <si>
    <t>Rachel Cutting Subtotal</t>
  </si>
  <si>
    <t>Emma Cave</t>
  </si>
  <si>
    <t>2018-19</t>
  </si>
  <si>
    <t>TOTAL FOR THE YEAR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</si>
  <si>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</si>
  <si>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</si>
  <si>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</si>
  <si>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</si>
  <si>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</si>
  <si>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</si>
  <si>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</si>
  <si>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</si>
  <si>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</si>
  <si>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</si>
  <si>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</si>
  <si>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</si>
  <si>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</si>
  <si>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</si>
  <si>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</si>
  <si>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</si>
  <si>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</si>
  <si>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</si>
  <si>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Yacoub Khalaf  Subtotal</t>
  </si>
  <si>
    <t>Debra Bloor Subtotal</t>
  </si>
  <si>
    <t>Claire Ettinghausen Subtotal</t>
  </si>
  <si>
    <t>Richard Sdyee Subtotal</t>
  </si>
  <si>
    <t>Emma Cave Subtotal</t>
  </si>
  <si>
    <t>Gudrun Moore</t>
  </si>
  <si>
    <t>Gudrun Moore Subtotal</t>
  </si>
  <si>
    <t>2019-20</t>
  </si>
  <si>
    <t xml:space="preserve"> MEMBERS &amp; DIRECTORS - EXPENSES CLAIMS / INVOICES RECEIVED BETWEEN 1ST APRIL AND 30TH JUNE 2019</t>
  </si>
  <si>
    <t xml:space="preserve"> MEMBERS &amp; DIRECTORS - EXPENSES CLAIMS / INVOICES RECEIVED BETWEEN 1ST OCTOBER AND 31ST DECEMBER 2019</t>
  </si>
  <si>
    <t xml:space="preserve"> MEMBERS &amp; DIRECTORS - EXPENSES CLAIMS / INVOICES RECEIVED BETWEEN 1ST JULY AND 30TH SEPTEMBER 2019</t>
  </si>
  <si>
    <t xml:space="preserve"> MEMBERS &amp; DIRECTORS - EXPENSES CLAIMS / INVOICES RECEIVED BETWEEN 1ST JANUARY AND 31ST MARCH 2020</t>
  </si>
  <si>
    <t>Sally Cheshire</t>
  </si>
  <si>
    <t>Stockport to London</t>
  </si>
  <si>
    <t>HFEA Work Day</t>
  </si>
  <si>
    <t>London</t>
  </si>
  <si>
    <t>Authority Meeting</t>
  </si>
  <si>
    <t>Interview</t>
  </si>
  <si>
    <t>Manchester</t>
  </si>
  <si>
    <t>Fertility Show</t>
  </si>
  <si>
    <t>Chesterfield to London</t>
  </si>
  <si>
    <t>Licence Committee Meeting</t>
  </si>
  <si>
    <t>Leeds to London</t>
  </si>
  <si>
    <t>Durham to Manchester</t>
  </si>
  <si>
    <t>PR Meeting</t>
  </si>
  <si>
    <t>Durham to London</t>
  </si>
  <si>
    <t>SCAAC Meeting</t>
  </si>
  <si>
    <t>Edinburgh to London</t>
  </si>
  <si>
    <t>PET Conference</t>
  </si>
  <si>
    <t>All Staff Away Day</t>
  </si>
  <si>
    <t>HFEA Chair Day</t>
  </si>
  <si>
    <t>RCOG</t>
  </si>
  <si>
    <t>Scotland Trip</t>
  </si>
  <si>
    <t>Stockport to Scotland</t>
  </si>
  <si>
    <t>Grateley to London</t>
  </si>
  <si>
    <t>SAC Meeting</t>
  </si>
  <si>
    <t>Brighton to London</t>
  </si>
  <si>
    <t>Oxford to London</t>
  </si>
  <si>
    <t>Authority Meeting/ Licence Comm Meeting</t>
  </si>
  <si>
    <t>Media Interview BBC</t>
  </si>
  <si>
    <t>Salford</t>
  </si>
  <si>
    <t>HFEA Conference</t>
  </si>
  <si>
    <t>Thirsk to London</t>
  </si>
  <si>
    <t>Surrogacy Conference</t>
  </si>
  <si>
    <t>London to Telford</t>
  </si>
  <si>
    <t>London to Edinburgh</t>
  </si>
  <si>
    <t>Hotel</t>
  </si>
  <si>
    <t>London to Manchester</t>
  </si>
  <si>
    <t>London to Newcastle</t>
  </si>
  <si>
    <t>Midgham to London</t>
  </si>
  <si>
    <t>07-08/05/2019</t>
  </si>
  <si>
    <t>Visit to Centre</t>
  </si>
  <si>
    <t>DHSC/ALB Finance Director Meeting</t>
  </si>
  <si>
    <t>Annual Conference</t>
  </si>
  <si>
    <t>Stockport to York</t>
  </si>
  <si>
    <t>Oxford Parkway to London</t>
  </si>
  <si>
    <t>BFS Study Week-PR Event</t>
  </si>
  <si>
    <t>London to Chesterfield</t>
  </si>
  <si>
    <t>Accommodation-London</t>
  </si>
  <si>
    <t>Redfern</t>
  </si>
  <si>
    <t>03 &amp; 11/07/2019</t>
  </si>
  <si>
    <t>Manchester to Cairo</t>
  </si>
  <si>
    <t>Payroll- Sept 2019</t>
  </si>
  <si>
    <t>Payroll- August 2019</t>
  </si>
  <si>
    <t>Payroll- July 2019</t>
  </si>
  <si>
    <t>HFEA Work Day- Interview</t>
  </si>
  <si>
    <t>PR Event</t>
  </si>
  <si>
    <t>Leeds to London to Durham</t>
  </si>
  <si>
    <t xml:space="preserve">Chesterfield to London </t>
  </si>
  <si>
    <t>AGC meeting</t>
  </si>
  <si>
    <t>Authority Meeting/Patient support workshop</t>
  </si>
  <si>
    <t>Patient Support Workshop Manchester</t>
  </si>
  <si>
    <t>Stockport to Manchester</t>
  </si>
  <si>
    <t>Meeting- DHSC Minister</t>
  </si>
  <si>
    <t>HFEA Authority Chair Day</t>
  </si>
  <si>
    <t>Authority meeting</t>
  </si>
  <si>
    <t>Authority Meeting/LCP meeting</t>
  </si>
  <si>
    <t>LCP Meeting</t>
  </si>
  <si>
    <t>London-Manchester Picadilly</t>
  </si>
  <si>
    <t>Trip to Egypt</t>
  </si>
  <si>
    <t>London- Accomiodation</t>
  </si>
  <si>
    <t>London- Edinburgh</t>
  </si>
  <si>
    <t>Refund Airfare- Egypt</t>
  </si>
  <si>
    <t>Statutory Approvals Committee</t>
  </si>
  <si>
    <t>Audit Governance Committee</t>
  </si>
  <si>
    <t>London to Midgham</t>
  </si>
  <si>
    <t>ALB Health Group Finance Meeting</t>
  </si>
  <si>
    <t>2020 Fertility Conference</t>
  </si>
  <si>
    <t>All Staff Meeting</t>
  </si>
  <si>
    <t>Refund- Trip to Egypt</t>
  </si>
  <si>
    <t>London Heathrow/Hotel</t>
  </si>
  <si>
    <t>R</t>
  </si>
  <si>
    <t>Inspectors Training Workshop</t>
  </si>
  <si>
    <t>Grateley to Birmingham</t>
  </si>
  <si>
    <t xml:space="preserve">SAC Meeting </t>
  </si>
  <si>
    <t>Teleconferencing</t>
  </si>
  <si>
    <t>SCAAC</t>
  </si>
  <si>
    <t>Appeal Committee Interview</t>
  </si>
  <si>
    <t>DHSC Meeting</t>
  </si>
  <si>
    <t>Redfern March processed in April</t>
  </si>
  <si>
    <t xml:space="preserve">London to Edinburgh </t>
  </si>
  <si>
    <t>London to Cambridge</t>
  </si>
  <si>
    <t>29-30/01/2020</t>
  </si>
  <si>
    <t>04-12-27/02/2020</t>
  </si>
  <si>
    <t>10-18-26/03/2020</t>
  </si>
  <si>
    <t>Northallerton to London</t>
  </si>
  <si>
    <t>02-03/02/2020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</si>
</sst>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dd\-mm\-yyyy"/>
    <numFmt numFmtId="166" formatCode="_(* #,##0.00_);_(* \(#,##0.00\);_(* &quot;-&quot;??_);_(@_)"/>
    <numFmt numFmtId="167" formatCode="_-* #,##0.000_-;\-* #,##0.000_-;_-* &quot;-&quot;??_-;_-@_-"/>
    <numFmt numFmtId="168" formatCode="#,##0_ ;[Red]\-#,##0\ "/>
    <numFmt numFmtId="169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/>
    <xf numFmtId="14" fontId="6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43" fontId="6" fillId="5" borderId="2" xfId="1" applyFont="1" applyFill="1" applyBorder="1"/>
    <xf numFmtId="0" fontId="7" fillId="6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left"/>
    </xf>
    <xf numFmtId="0" fontId="9" fillId="6" borderId="2" xfId="0" applyFont="1" applyFill="1" applyBorder="1" applyAlignment="1"/>
    <xf numFmtId="14" fontId="8" fillId="6" borderId="2" xfId="0" applyNumberFormat="1" applyFont="1" applyFill="1" applyBorder="1" applyAlignment="1">
      <alignment horizontal="left"/>
    </xf>
    <xf numFmtId="43" fontId="9" fillId="6" borderId="2" xfId="1" applyFont="1" applyFill="1" applyBorder="1"/>
    <xf numFmtId="165" fontId="6" fillId="5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/>
    <xf numFmtId="14" fontId="6" fillId="5" borderId="2" xfId="0" applyNumberFormat="1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0" fontId="9" fillId="2" borderId="4" xfId="2" applyFont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10" fillId="0" borderId="0" xfId="0" applyFont="1" applyFill="1"/>
    <xf numFmtId="0" fontId="5" fillId="5" borderId="11" xfId="0" applyFont="1" applyFill="1" applyBorder="1"/>
    <xf numFmtId="43" fontId="5" fillId="7" borderId="12" xfId="1" applyFont="1" applyFill="1" applyBorder="1"/>
    <xf numFmtId="0" fontId="9" fillId="5" borderId="11" xfId="0" applyFont="1" applyFill="1" applyBorder="1"/>
    <xf numFmtId="43" fontId="9" fillId="7" borderId="12" xfId="1" applyFont="1" applyFill="1" applyBorder="1"/>
    <xf numFmtId="43" fontId="5" fillId="7" borderId="1" xfId="1" applyFont="1" applyFill="1" applyBorder="1"/>
    <xf numFmtId="43" fontId="9" fillId="0" borderId="13" xfId="1" applyFont="1" applyBorder="1"/>
    <xf numFmtId="43" fontId="6" fillId="7" borderId="12" xfId="1" applyFont="1" applyFill="1" applyBorder="1" applyAlignment="1">
      <alignment horizontal="center"/>
    </xf>
    <xf numFmtId="167" fontId="6" fillId="7" borderId="12" xfId="1" applyNumberFormat="1" applyFont="1" applyFill="1" applyBorder="1" applyAlignment="1">
      <alignment horizontal="center"/>
    </xf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168" fontId="4" fillId="0" borderId="0" xfId="0" applyNumberFormat="1" applyFont="1"/>
    <xf numFmtId="0" fontId="12" fillId="0" borderId="0" xfId="0" applyFont="1"/>
    <xf numFmtId="169" fontId="0" fillId="0" borderId="0" xfId="0" applyNumberFormat="1"/>
    <xf numFmtId="43" fontId="0" fillId="0" borderId="0" xfId="0" applyNumberFormat="1"/>
    <xf numFmtId="0" fontId="13" fillId="6" borderId="2" xfId="0" applyFont="1" applyFill="1" applyBorder="1"/>
    <xf numFmtId="0" fontId="14" fillId="6" borderId="2" xfId="0" applyFont="1" applyFill="1" applyBorder="1"/>
    <xf numFmtId="164" fontId="14" fillId="6" borderId="2" xfId="0" applyNumberFormat="1" applyFont="1" applyFill="1" applyBorder="1" applyAlignment="1">
      <alignment horizontal="left"/>
    </xf>
    <xf numFmtId="0" fontId="15" fillId="6" borderId="2" xfId="0" applyFont="1" applyFill="1" applyBorder="1" applyAlignment="1"/>
    <xf numFmtId="14" fontId="14" fillId="6" borderId="2" xfId="0" applyNumberFormat="1" applyFont="1" applyFill="1" applyBorder="1" applyAlignment="1">
      <alignment horizontal="left"/>
    </xf>
    <xf numFmtId="43" fontId="15" fillId="6" borderId="2" xfId="1" applyFont="1" applyFill="1" applyBorder="1"/>
    <xf numFmtId="0" fontId="16" fillId="0" borderId="0" xfId="0" applyFont="1"/>
    <xf numFmtId="43" fontId="9" fillId="7" borderId="2" xfId="1" applyFont="1" applyFill="1" applyBorder="1"/>
    <xf numFmtId="43" fontId="9" fillId="7" borderId="17" xfId="1" applyFont="1" applyFill="1" applyBorder="1"/>
    <xf numFmtId="0" fontId="4" fillId="0" borderId="0" xfId="0" applyFont="1" applyFill="1"/>
    <xf numFmtId="14" fontId="6" fillId="5" borderId="2" xfId="1" applyNumberFormat="1" applyFont="1" applyFill="1" applyBorder="1"/>
    <xf numFmtId="43" fontId="10" fillId="0" borderId="0" xfId="1" applyFont="1" applyFill="1"/>
    <xf numFmtId="43" fontId="8" fillId="5" borderId="2" xfId="1" applyFont="1" applyFill="1" applyBorder="1"/>
    <xf numFmtId="0" fontId="17" fillId="0" borderId="0" xfId="0" applyFont="1"/>
    <xf numFmtId="43" fontId="10" fillId="0" borderId="0" xfId="1" applyFont="1" applyFill="1" applyAlignment="1">
      <alignment horizontal="center"/>
    </xf>
    <xf numFmtId="43" fontId="10" fillId="0" borderId="0" xfId="1" applyFont="1" applyFill="1" applyAlignment="1">
      <alignment wrapText="1"/>
    </xf>
  </cellXfs>
  <cellStyles count="4"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F67A-A349-466A-B9F8-FCA283A1F2B4}">
  <dimension ref="A1:R143"/>
  <sheetViews>
    <sheetView zoomScale="85" zoomScaleNormal="85" workbookViewId="0">
      <pane xSplit="1" ySplit="2" topLeftCell="B75" activePane="bottomRight" state="frozen"/>
      <selection pane="topRight" activeCell="B1" sqref="B1"/>
      <selection pane="bottomLeft" activeCell="A3" sqref="A3"/>
      <selection pane="bottomRight" activeCell="Q80" sqref="Q80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9.140625" style="66" customWidth="1"/>
    <col min="16" max="16" width="8.5703125" style="39" customWidth="1"/>
    <col min="17" max="17" width="9.140625" style="39" customWidth="1"/>
    <col min="18" max="18" width="9.42578125" style="39" customWidth="1"/>
    <col min="19" max="16384" width="9.140625" style="3"/>
  </cols>
  <sheetData>
    <row r="1" spans="1:18" ht="23.25" x14ac:dyDescent="0.35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P1" s="69"/>
      <c r="Q1" s="69"/>
      <c r="R1" s="69"/>
    </row>
    <row r="2" spans="1:18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O2" s="70"/>
    </row>
    <row r="3" spans="1:18" x14ac:dyDescent="0.3">
      <c r="A3" s="8" t="s">
        <v>13</v>
      </c>
      <c r="B3" s="8" t="s">
        <v>14</v>
      </c>
      <c r="C3" s="9">
        <v>43555</v>
      </c>
      <c r="D3" s="8"/>
      <c r="E3" s="9">
        <v>43545</v>
      </c>
      <c r="F3" s="10" t="s">
        <v>118</v>
      </c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8" x14ac:dyDescent="0.3">
      <c r="A4" s="8" t="s">
        <v>13</v>
      </c>
      <c r="B4" s="8" t="s">
        <v>14</v>
      </c>
      <c r="C4" s="9">
        <v>43646</v>
      </c>
      <c r="D4" s="8" t="s">
        <v>125</v>
      </c>
      <c r="E4" s="9">
        <v>43651</v>
      </c>
      <c r="F4" s="10" t="s">
        <v>121</v>
      </c>
      <c r="G4" s="11">
        <v>0</v>
      </c>
      <c r="H4" s="11"/>
      <c r="I4" s="11">
        <v>120.25</v>
      </c>
      <c r="J4" s="11"/>
      <c r="K4" s="11"/>
      <c r="L4" s="11"/>
      <c r="M4" s="11">
        <f>SUM(G4:L4)</f>
        <v>120.25</v>
      </c>
    </row>
    <row r="5" spans="1:18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8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8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8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120.25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120.25</v>
      </c>
    </row>
    <row r="9" spans="1:18" x14ac:dyDescent="0.3">
      <c r="A9" s="8" t="s">
        <v>42</v>
      </c>
      <c r="B9" s="8" t="s">
        <v>45</v>
      </c>
      <c r="C9" s="9">
        <v>43646</v>
      </c>
      <c r="D9" s="8" t="s">
        <v>126</v>
      </c>
      <c r="E9" s="9">
        <v>43655</v>
      </c>
      <c r="F9" s="10" t="s">
        <v>122</v>
      </c>
      <c r="G9" s="11">
        <v>0</v>
      </c>
      <c r="H9" s="11"/>
      <c r="I9" s="11">
        <v>142.75</v>
      </c>
      <c r="J9" s="11"/>
      <c r="K9" s="11">
        <v>0</v>
      </c>
      <c r="L9" s="11"/>
      <c r="M9" s="11">
        <f>SUM(G9:L9)</f>
        <v>142.75</v>
      </c>
    </row>
    <row r="10" spans="1:18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8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8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8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8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142.75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142.75</v>
      </c>
    </row>
    <row r="15" spans="1:18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8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4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4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4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4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4" x14ac:dyDescent="0.3">
      <c r="A21" s="8" t="s">
        <v>72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4" x14ac:dyDescent="0.3">
      <c r="A22" s="8" t="s">
        <v>72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4" x14ac:dyDescent="0.3">
      <c r="A23" s="8" t="s">
        <v>72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4" x14ac:dyDescent="0.3">
      <c r="A24" s="8" t="s">
        <v>72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4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4" x14ac:dyDescent="0.3">
      <c r="A26" s="12" t="s">
        <v>75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4" x14ac:dyDescent="0.3">
      <c r="A27" s="8" t="s">
        <v>86</v>
      </c>
      <c r="B27" s="8" t="s">
        <v>17</v>
      </c>
      <c r="C27" s="9">
        <v>43559</v>
      </c>
      <c r="D27" s="10" t="s">
        <v>88</v>
      </c>
      <c r="E27" s="9">
        <v>43509</v>
      </c>
      <c r="F27" s="10" t="s">
        <v>87</v>
      </c>
      <c r="G27" s="11"/>
      <c r="H27" s="11"/>
      <c r="I27" s="11">
        <v>350</v>
      </c>
      <c r="J27" s="11">
        <v>22</v>
      </c>
      <c r="K27" s="11">
        <v>2.0499999999999998</v>
      </c>
      <c r="L27" s="11"/>
      <c r="M27" s="11">
        <f t="shared" ref="M27:M50" si="4">SUM(G27:L27)</f>
        <v>374.05</v>
      </c>
    </row>
    <row r="28" spans="1:14" x14ac:dyDescent="0.3">
      <c r="A28" s="8" t="s">
        <v>86</v>
      </c>
      <c r="B28" s="8" t="s">
        <v>17</v>
      </c>
      <c r="C28" s="9">
        <v>43559</v>
      </c>
      <c r="D28" s="10" t="s">
        <v>88</v>
      </c>
      <c r="E28" s="9">
        <v>43523</v>
      </c>
      <c r="F28" s="10" t="s">
        <v>87</v>
      </c>
      <c r="G28" s="11"/>
      <c r="H28" s="11"/>
      <c r="I28" s="11">
        <v>352.4</v>
      </c>
      <c r="J28" s="11">
        <v>37</v>
      </c>
      <c r="K28" s="11">
        <v>0.99</v>
      </c>
      <c r="L28" s="11">
        <v>0</v>
      </c>
      <c r="M28" s="11">
        <f t="shared" si="4"/>
        <v>390.39</v>
      </c>
    </row>
    <row r="29" spans="1:14" x14ac:dyDescent="0.3">
      <c r="A29" s="8" t="s">
        <v>86</v>
      </c>
      <c r="B29" s="8" t="s">
        <v>17</v>
      </c>
      <c r="C29" s="9">
        <v>43560</v>
      </c>
      <c r="D29" s="10" t="s">
        <v>88</v>
      </c>
      <c r="E29" s="9">
        <v>43528</v>
      </c>
      <c r="F29" s="10" t="s">
        <v>87</v>
      </c>
      <c r="G29" s="11"/>
      <c r="H29" s="11"/>
      <c r="I29" s="11"/>
      <c r="J29" s="11">
        <v>41</v>
      </c>
      <c r="K29" s="11">
        <v>0.99</v>
      </c>
      <c r="L29" s="11"/>
      <c r="M29" s="11">
        <f t="shared" si="4"/>
        <v>41.99</v>
      </c>
      <c r="N29" s="64"/>
    </row>
    <row r="30" spans="1:14" x14ac:dyDescent="0.3">
      <c r="A30" s="8" t="s">
        <v>86</v>
      </c>
      <c r="B30" s="8" t="s">
        <v>17</v>
      </c>
      <c r="C30" s="9">
        <v>43560</v>
      </c>
      <c r="D30" s="10" t="s">
        <v>90</v>
      </c>
      <c r="E30" s="9">
        <v>43537</v>
      </c>
      <c r="F30" s="10" t="s">
        <v>87</v>
      </c>
      <c r="G30" s="11"/>
      <c r="H30" s="11"/>
      <c r="I30" s="11">
        <v>350</v>
      </c>
      <c r="J30" s="11">
        <v>50</v>
      </c>
      <c r="K30" s="11"/>
      <c r="L30" s="11"/>
      <c r="M30" s="11">
        <f t="shared" si="4"/>
        <v>400</v>
      </c>
      <c r="N30" s="64"/>
    </row>
    <row r="31" spans="1:14" x14ac:dyDescent="0.3">
      <c r="A31" s="8" t="s">
        <v>86</v>
      </c>
      <c r="B31" s="8" t="s">
        <v>17</v>
      </c>
      <c r="C31" s="9">
        <v>43560</v>
      </c>
      <c r="D31" s="10" t="s">
        <v>91</v>
      </c>
      <c r="E31" s="9">
        <v>43543</v>
      </c>
      <c r="F31" s="10" t="s">
        <v>89</v>
      </c>
      <c r="G31" s="11"/>
      <c r="H31" s="11"/>
      <c r="I31" s="11"/>
      <c r="J31" s="11">
        <v>41</v>
      </c>
      <c r="K31" s="11">
        <v>5.94</v>
      </c>
      <c r="L31" s="11"/>
      <c r="M31" s="11">
        <f t="shared" si="4"/>
        <v>46.94</v>
      </c>
      <c r="N31" s="64"/>
    </row>
    <row r="32" spans="1:14" x14ac:dyDescent="0.3">
      <c r="A32" s="8" t="s">
        <v>86</v>
      </c>
      <c r="B32" s="8" t="s">
        <v>17</v>
      </c>
      <c r="C32" s="9">
        <v>43560</v>
      </c>
      <c r="D32" s="10" t="s">
        <v>88</v>
      </c>
      <c r="E32" s="9">
        <v>43516</v>
      </c>
      <c r="F32" s="10" t="s">
        <v>87</v>
      </c>
      <c r="G32" s="11"/>
      <c r="H32" s="11"/>
      <c r="I32" s="11">
        <v>350</v>
      </c>
      <c r="J32" s="11">
        <v>44</v>
      </c>
      <c r="K32" s="11">
        <v>8.4700000000000006</v>
      </c>
      <c r="L32" s="11"/>
      <c r="M32" s="11">
        <f t="shared" si="4"/>
        <v>402.47</v>
      </c>
    </row>
    <row r="33" spans="1:14" x14ac:dyDescent="0.3">
      <c r="A33" s="8" t="s">
        <v>86</v>
      </c>
      <c r="B33" s="8" t="s">
        <v>17</v>
      </c>
      <c r="C33" s="9">
        <v>43560</v>
      </c>
      <c r="D33" s="10" t="s">
        <v>93</v>
      </c>
      <c r="E33" s="9">
        <v>43547</v>
      </c>
      <c r="F33" s="10" t="s">
        <v>92</v>
      </c>
      <c r="G33" s="11"/>
      <c r="H33" s="11"/>
      <c r="I33" s="11"/>
      <c r="J33" s="11">
        <v>20</v>
      </c>
      <c r="K33" s="11"/>
      <c r="L33" s="11"/>
      <c r="M33" s="11">
        <f t="shared" si="4"/>
        <v>20</v>
      </c>
    </row>
    <row r="34" spans="1:14" x14ac:dyDescent="0.3">
      <c r="A34" s="8" t="s">
        <v>86</v>
      </c>
      <c r="B34" s="8" t="s">
        <v>17</v>
      </c>
      <c r="C34" s="9">
        <v>43567</v>
      </c>
      <c r="D34" s="10" t="s">
        <v>102</v>
      </c>
      <c r="E34" s="9">
        <v>43439</v>
      </c>
      <c r="F34" s="10" t="s">
        <v>89</v>
      </c>
      <c r="G34" s="11"/>
      <c r="H34" s="11"/>
      <c r="I34" s="11"/>
      <c r="J34" s="11"/>
      <c r="K34" s="11">
        <v>140</v>
      </c>
      <c r="L34" s="11"/>
      <c r="M34" s="11">
        <f t="shared" si="4"/>
        <v>140</v>
      </c>
      <c r="N34" s="64"/>
    </row>
    <row r="35" spans="1:14" x14ac:dyDescent="0.3">
      <c r="A35" s="8" t="s">
        <v>86</v>
      </c>
      <c r="B35" s="8" t="s">
        <v>17</v>
      </c>
      <c r="C35" s="9">
        <v>43567</v>
      </c>
      <c r="D35" s="10" t="s">
        <v>102</v>
      </c>
      <c r="E35" s="9">
        <v>43438</v>
      </c>
      <c r="F35" s="10" t="s">
        <v>87</v>
      </c>
      <c r="G35" s="11"/>
      <c r="H35" s="11"/>
      <c r="I35" s="11">
        <v>212.2</v>
      </c>
      <c r="J35" s="11">
        <v>48</v>
      </c>
      <c r="K35" s="11">
        <v>6.17</v>
      </c>
      <c r="L35" s="11"/>
      <c r="M35" s="11">
        <f t="shared" si="4"/>
        <v>266.37</v>
      </c>
      <c r="N35" s="64"/>
    </row>
    <row r="36" spans="1:14" x14ac:dyDescent="0.3">
      <c r="A36" s="8" t="s">
        <v>86</v>
      </c>
      <c r="B36" s="8" t="s">
        <v>17</v>
      </c>
      <c r="C36" s="9">
        <v>43567</v>
      </c>
      <c r="D36" s="10" t="s">
        <v>103</v>
      </c>
      <c r="E36" s="9">
        <v>43444</v>
      </c>
      <c r="F36" s="10" t="s">
        <v>87</v>
      </c>
      <c r="G36" s="11"/>
      <c r="H36" s="11"/>
      <c r="I36" s="11">
        <v>338</v>
      </c>
      <c r="J36" s="11">
        <v>31</v>
      </c>
      <c r="K36" s="11">
        <v>4.4800000000000004</v>
      </c>
      <c r="L36" s="11"/>
      <c r="M36" s="11">
        <f t="shared" si="4"/>
        <v>373.48</v>
      </c>
      <c r="N36" s="64"/>
    </row>
    <row r="37" spans="1:14" x14ac:dyDescent="0.3">
      <c r="A37" s="8" t="s">
        <v>86</v>
      </c>
      <c r="B37" s="8" t="s">
        <v>17</v>
      </c>
      <c r="C37" s="9">
        <v>43567</v>
      </c>
      <c r="D37" s="10" t="s">
        <v>104</v>
      </c>
      <c r="E37" s="9">
        <v>43451</v>
      </c>
      <c r="F37" s="10" t="s">
        <v>87</v>
      </c>
      <c r="G37" s="11"/>
      <c r="H37" s="11"/>
      <c r="I37" s="11">
        <v>212.2</v>
      </c>
      <c r="J37" s="11">
        <v>38</v>
      </c>
      <c r="K37" s="11">
        <v>6.3</v>
      </c>
      <c r="L37" s="11"/>
      <c r="M37" s="11">
        <f t="shared" si="4"/>
        <v>256.5</v>
      </c>
      <c r="N37" s="64"/>
    </row>
    <row r="38" spans="1:14" x14ac:dyDescent="0.3">
      <c r="A38" s="8" t="s">
        <v>86</v>
      </c>
      <c r="B38" s="8" t="s">
        <v>17</v>
      </c>
      <c r="C38" s="9">
        <v>43567</v>
      </c>
      <c r="D38" s="10" t="s">
        <v>104</v>
      </c>
      <c r="E38" s="9">
        <v>43453</v>
      </c>
      <c r="F38" s="10" t="s">
        <v>87</v>
      </c>
      <c r="G38" s="11"/>
      <c r="H38" s="11"/>
      <c r="I38" s="11">
        <v>338</v>
      </c>
      <c r="J38" s="11">
        <v>48</v>
      </c>
      <c r="K38" s="11">
        <v>9.6199999999999992</v>
      </c>
      <c r="L38" s="11"/>
      <c r="M38" s="11">
        <f t="shared" si="4"/>
        <v>395.62</v>
      </c>
    </row>
    <row r="39" spans="1:14" x14ac:dyDescent="0.3">
      <c r="A39" s="8" t="s">
        <v>86</v>
      </c>
      <c r="B39" s="8" t="s">
        <v>17</v>
      </c>
      <c r="C39" s="9">
        <v>43567</v>
      </c>
      <c r="D39" s="10" t="s">
        <v>106</v>
      </c>
      <c r="E39" s="9">
        <v>43488</v>
      </c>
      <c r="F39" s="10" t="s">
        <v>107</v>
      </c>
      <c r="G39" s="11"/>
      <c r="H39" s="11"/>
      <c r="I39" s="11">
        <v>3.1</v>
      </c>
      <c r="J39" s="11">
        <v>22</v>
      </c>
      <c r="K39" s="11">
        <v>11.48</v>
      </c>
      <c r="L39" s="11"/>
      <c r="M39" s="11">
        <f t="shared" si="4"/>
        <v>36.58</v>
      </c>
    </row>
    <row r="40" spans="1:14" x14ac:dyDescent="0.3">
      <c r="A40" s="8" t="s">
        <v>86</v>
      </c>
      <c r="B40" s="8" t="s">
        <v>17</v>
      </c>
      <c r="C40" s="9">
        <v>43567</v>
      </c>
      <c r="D40" s="10" t="s">
        <v>105</v>
      </c>
      <c r="E40" s="9">
        <v>43434</v>
      </c>
      <c r="F40" s="10" t="s">
        <v>87</v>
      </c>
      <c r="G40" s="11"/>
      <c r="H40" s="11"/>
      <c r="I40" s="11">
        <v>86.4</v>
      </c>
      <c r="J40" s="11">
        <v>28</v>
      </c>
      <c r="K40" s="11"/>
      <c r="L40" s="11"/>
      <c r="M40" s="11">
        <f t="shared" si="4"/>
        <v>114.4</v>
      </c>
      <c r="N40" s="64"/>
    </row>
    <row r="41" spans="1:14" x14ac:dyDescent="0.3">
      <c r="A41" s="8" t="s">
        <v>86</v>
      </c>
      <c r="B41" s="8" t="s">
        <v>17</v>
      </c>
      <c r="C41" s="9">
        <v>43613</v>
      </c>
      <c r="D41" s="10" t="s">
        <v>93</v>
      </c>
      <c r="E41" s="9">
        <v>43588</v>
      </c>
      <c r="F41" s="10" t="s">
        <v>87</v>
      </c>
      <c r="G41" s="11"/>
      <c r="H41" s="11"/>
      <c r="I41" s="11">
        <v>300</v>
      </c>
      <c r="J41" s="11">
        <v>45</v>
      </c>
      <c r="K41" s="11">
        <v>7.28</v>
      </c>
      <c r="L41" s="11"/>
      <c r="M41" s="11">
        <f t="shared" si="4"/>
        <v>352.28</v>
      </c>
      <c r="N41" s="64"/>
    </row>
    <row r="42" spans="1:14" x14ac:dyDescent="0.3">
      <c r="A42" s="8" t="s">
        <v>86</v>
      </c>
      <c r="B42" s="8" t="s">
        <v>17</v>
      </c>
      <c r="C42" s="9">
        <v>43599</v>
      </c>
      <c r="D42" s="10" t="s">
        <v>90</v>
      </c>
      <c r="E42" s="9">
        <v>43495</v>
      </c>
      <c r="F42" s="10" t="s">
        <v>87</v>
      </c>
      <c r="G42" s="11"/>
      <c r="H42" s="11"/>
      <c r="I42" s="11">
        <v>350</v>
      </c>
      <c r="J42" s="11">
        <v>57</v>
      </c>
      <c r="K42" s="11">
        <v>92.77</v>
      </c>
      <c r="L42" s="11"/>
      <c r="M42" s="11">
        <f t="shared" si="4"/>
        <v>499.77</v>
      </c>
      <c r="N42" s="64"/>
    </row>
    <row r="43" spans="1:14" x14ac:dyDescent="0.3">
      <c r="A43" s="8" t="s">
        <v>86</v>
      </c>
      <c r="B43" s="8" t="s">
        <v>17</v>
      </c>
      <c r="C43" s="9">
        <v>43613</v>
      </c>
      <c r="D43" s="10" t="s">
        <v>90</v>
      </c>
      <c r="E43" s="9">
        <v>43592</v>
      </c>
      <c r="F43" s="10" t="s">
        <v>87</v>
      </c>
      <c r="G43" s="11"/>
      <c r="H43" s="11"/>
      <c r="I43" s="11">
        <v>175</v>
      </c>
      <c r="J43" s="11">
        <v>45</v>
      </c>
      <c r="K43" s="11">
        <v>18.12</v>
      </c>
      <c r="L43" s="67">
        <v>119.21</v>
      </c>
      <c r="M43" s="11">
        <f t="shared" si="4"/>
        <v>357.33</v>
      </c>
      <c r="N43" s="64" t="s">
        <v>120</v>
      </c>
    </row>
    <row r="44" spans="1:14" x14ac:dyDescent="0.3">
      <c r="A44" s="8" t="s">
        <v>86</v>
      </c>
      <c r="B44" s="8" t="s">
        <v>17</v>
      </c>
      <c r="C44" s="9">
        <v>43613</v>
      </c>
      <c r="D44" s="10" t="s">
        <v>88</v>
      </c>
      <c r="E44" s="9">
        <v>43565</v>
      </c>
      <c r="F44" s="10" t="s">
        <v>87</v>
      </c>
      <c r="G44" s="11"/>
      <c r="H44" s="11"/>
      <c r="I44" s="11">
        <v>350</v>
      </c>
      <c r="J44" s="11">
        <v>45</v>
      </c>
      <c r="K44" s="11"/>
      <c r="L44" s="11"/>
      <c r="M44" s="11">
        <f t="shared" si="4"/>
        <v>395</v>
      </c>
      <c r="N44" s="64"/>
    </row>
    <row r="45" spans="1:14" x14ac:dyDescent="0.3">
      <c r="A45" s="8" t="s">
        <v>86</v>
      </c>
      <c r="B45" s="8" t="s">
        <v>17</v>
      </c>
      <c r="C45" s="9">
        <v>43613</v>
      </c>
      <c r="D45" s="10" t="s">
        <v>113</v>
      </c>
      <c r="E45" s="9">
        <v>43577</v>
      </c>
      <c r="F45" s="10" t="s">
        <v>114</v>
      </c>
      <c r="G45" s="11"/>
      <c r="H45" s="11"/>
      <c r="I45" s="11"/>
      <c r="J45" s="11">
        <v>3.5</v>
      </c>
      <c r="K45" s="11"/>
      <c r="L45" s="11"/>
      <c r="M45" s="11">
        <f t="shared" si="4"/>
        <v>3.5</v>
      </c>
      <c r="N45" s="64"/>
    </row>
    <row r="46" spans="1:14" x14ac:dyDescent="0.3">
      <c r="A46" s="8" t="s">
        <v>86</v>
      </c>
      <c r="B46" s="8" t="s">
        <v>17</v>
      </c>
      <c r="C46" s="9">
        <v>43613</v>
      </c>
      <c r="D46" s="10" t="s">
        <v>88</v>
      </c>
      <c r="E46" s="9">
        <v>43551</v>
      </c>
      <c r="F46" s="10" t="s">
        <v>87</v>
      </c>
      <c r="G46" s="11"/>
      <c r="H46" s="11"/>
      <c r="I46" s="11">
        <v>350</v>
      </c>
      <c r="J46" s="11">
        <v>38</v>
      </c>
      <c r="K46" s="11"/>
      <c r="L46" s="11"/>
      <c r="M46" s="11">
        <f t="shared" si="4"/>
        <v>388</v>
      </c>
      <c r="N46" s="64"/>
    </row>
    <row r="47" spans="1:14" x14ac:dyDescent="0.3">
      <c r="A47" s="8" t="s">
        <v>86</v>
      </c>
      <c r="B47" s="8" t="s">
        <v>17</v>
      </c>
      <c r="C47" s="9">
        <v>43613</v>
      </c>
      <c r="D47" s="10" t="s">
        <v>88</v>
      </c>
      <c r="E47" s="9">
        <v>43553</v>
      </c>
      <c r="F47" s="10" t="s">
        <v>87</v>
      </c>
      <c r="G47" s="11"/>
      <c r="H47" s="11"/>
      <c r="I47" s="11">
        <v>0</v>
      </c>
      <c r="J47" s="11">
        <v>24</v>
      </c>
      <c r="K47" s="11">
        <v>5.25</v>
      </c>
      <c r="L47" s="11"/>
      <c r="M47" s="11">
        <f t="shared" si="4"/>
        <v>29.25</v>
      </c>
    </row>
    <row r="48" spans="1:14" x14ac:dyDescent="0.3">
      <c r="A48" s="8" t="s">
        <v>86</v>
      </c>
      <c r="B48" s="8" t="s">
        <v>17</v>
      </c>
      <c r="C48" s="9">
        <v>43642</v>
      </c>
      <c r="D48" s="10" t="s">
        <v>88</v>
      </c>
      <c r="E48" s="9">
        <v>43614</v>
      </c>
      <c r="F48" s="10" t="s">
        <v>87</v>
      </c>
      <c r="G48" s="11"/>
      <c r="H48" s="11"/>
      <c r="I48" s="11">
        <v>352.4</v>
      </c>
      <c r="J48" s="11">
        <v>36</v>
      </c>
      <c r="K48" s="11">
        <v>5.45</v>
      </c>
      <c r="L48" s="11">
        <v>0</v>
      </c>
      <c r="M48" s="11">
        <f t="shared" si="4"/>
        <v>393.84999999999997</v>
      </c>
      <c r="N48" s="64" t="s">
        <v>120</v>
      </c>
    </row>
    <row r="49" spans="1:18" x14ac:dyDescent="0.3">
      <c r="A49" s="8" t="s">
        <v>86</v>
      </c>
      <c r="B49" s="8" t="s">
        <v>17</v>
      </c>
      <c r="C49" s="9">
        <v>43642</v>
      </c>
      <c r="D49" s="10" t="s">
        <v>88</v>
      </c>
      <c r="E49" s="9">
        <v>43607</v>
      </c>
      <c r="F49" s="10" t="s">
        <v>87</v>
      </c>
      <c r="G49" s="11"/>
      <c r="H49" s="11"/>
      <c r="I49" s="11">
        <v>350</v>
      </c>
      <c r="J49" s="11">
        <v>48</v>
      </c>
      <c r="K49" s="11">
        <v>5.98</v>
      </c>
      <c r="L49" s="11"/>
      <c r="M49" s="11">
        <f t="shared" si="4"/>
        <v>403.98</v>
      </c>
      <c r="N49" s="64"/>
    </row>
    <row r="50" spans="1:18" x14ac:dyDescent="0.3">
      <c r="A50" s="8" t="s">
        <v>86</v>
      </c>
      <c r="B50" s="8" t="s">
        <v>17</v>
      </c>
      <c r="C50" s="9">
        <v>43642</v>
      </c>
      <c r="D50" s="10" t="s">
        <v>115</v>
      </c>
      <c r="E50" s="9">
        <v>43629</v>
      </c>
      <c r="F50" s="10" t="s">
        <v>87</v>
      </c>
      <c r="G50" s="11"/>
      <c r="H50" s="11"/>
      <c r="I50" s="11">
        <v>352.4</v>
      </c>
      <c r="J50" s="11">
        <v>24</v>
      </c>
      <c r="K50" s="11">
        <v>7.18</v>
      </c>
      <c r="L50" s="67">
        <v>108.21</v>
      </c>
      <c r="M50" s="11">
        <f t="shared" si="4"/>
        <v>491.78999999999996</v>
      </c>
      <c r="N50" s="3" t="s">
        <v>120</v>
      </c>
    </row>
    <row r="51" spans="1:18" x14ac:dyDescent="0.3">
      <c r="A51" s="12" t="s">
        <v>16</v>
      </c>
      <c r="B51" s="13"/>
      <c r="C51" s="14"/>
      <c r="D51" s="15"/>
      <c r="E51" s="16"/>
      <c r="F51" s="13"/>
      <c r="G51" s="17">
        <f t="shared" ref="G51:M51" si="5">SUBTOTAL(9,G27:G50)</f>
        <v>0</v>
      </c>
      <c r="H51" s="17">
        <f t="shared" si="5"/>
        <v>0</v>
      </c>
      <c r="I51" s="17">
        <f t="shared" si="5"/>
        <v>5172.0999999999995</v>
      </c>
      <c r="J51" s="17">
        <f t="shared" si="5"/>
        <v>835.5</v>
      </c>
      <c r="K51" s="17">
        <f t="shared" si="5"/>
        <v>338.52</v>
      </c>
      <c r="L51" s="17">
        <f t="shared" si="5"/>
        <v>227.42</v>
      </c>
      <c r="M51" s="17">
        <f t="shared" si="5"/>
        <v>6573.54</v>
      </c>
      <c r="N51" s="29"/>
    </row>
    <row r="52" spans="1:18" x14ac:dyDescent="0.3">
      <c r="A52" s="10" t="s">
        <v>18</v>
      </c>
      <c r="B52" s="8" t="s">
        <v>17</v>
      </c>
      <c r="C52" s="9">
        <v>43608</v>
      </c>
      <c r="D52" s="19" t="s">
        <v>112</v>
      </c>
      <c r="E52" s="9">
        <v>43537</v>
      </c>
      <c r="F52" s="19" t="s">
        <v>111</v>
      </c>
      <c r="G52" s="11"/>
      <c r="H52" s="11"/>
      <c r="I52" s="11"/>
      <c r="J52" s="11">
        <v>20.399999999999999</v>
      </c>
      <c r="K52" s="11"/>
      <c r="L52" s="11"/>
      <c r="M52" s="11">
        <f>SUM(G52:L52)</f>
        <v>20.399999999999999</v>
      </c>
    </row>
    <row r="53" spans="1:18" x14ac:dyDescent="0.3">
      <c r="A53" s="10" t="s">
        <v>18</v>
      </c>
      <c r="B53" s="8" t="s">
        <v>17</v>
      </c>
      <c r="C53" s="20">
        <v>43626</v>
      </c>
      <c r="D53" s="10" t="s">
        <v>90</v>
      </c>
      <c r="E53" s="9">
        <v>43615</v>
      </c>
      <c r="F53" s="19" t="s">
        <v>111</v>
      </c>
      <c r="G53" s="11"/>
      <c r="H53" s="11"/>
      <c r="I53" s="11"/>
      <c r="J53" s="11">
        <v>20.399999999999999</v>
      </c>
      <c r="K53" s="11"/>
      <c r="L53" s="11"/>
      <c r="M53" s="11">
        <f>SUM(G53:L53)</f>
        <v>20.399999999999999</v>
      </c>
    </row>
    <row r="54" spans="1:18" x14ac:dyDescent="0.3">
      <c r="A54" s="10" t="s">
        <v>18</v>
      </c>
      <c r="B54" s="8" t="s">
        <v>17</v>
      </c>
      <c r="C54" s="9">
        <v>43616</v>
      </c>
      <c r="D54" s="10" t="s">
        <v>90</v>
      </c>
      <c r="E54" s="9">
        <v>43537</v>
      </c>
      <c r="F54" s="19" t="s">
        <v>111</v>
      </c>
      <c r="G54" s="11"/>
      <c r="H54" s="11"/>
      <c r="I54" s="67">
        <v>137.5</v>
      </c>
      <c r="J54" s="11"/>
      <c r="K54" s="11"/>
      <c r="L54" s="11"/>
      <c r="M54" s="11">
        <f>SUM(G54:L54)</f>
        <v>137.5</v>
      </c>
    </row>
    <row r="55" spans="1:18" x14ac:dyDescent="0.3">
      <c r="A55" s="10" t="s">
        <v>18</v>
      </c>
      <c r="B55" s="8" t="s">
        <v>17</v>
      </c>
      <c r="C55" s="9">
        <v>43646</v>
      </c>
      <c r="D55" s="10" t="s">
        <v>90</v>
      </c>
      <c r="E55" s="9">
        <v>43634</v>
      </c>
      <c r="F55" s="19" t="s">
        <v>111</v>
      </c>
      <c r="G55" s="11"/>
      <c r="H55" s="11"/>
      <c r="I55" s="67">
        <v>70.75</v>
      </c>
      <c r="J55" s="11"/>
      <c r="K55" s="11"/>
      <c r="L55" s="11"/>
      <c r="M55" s="11">
        <f>SUM(G55:L55)</f>
        <v>70.75</v>
      </c>
    </row>
    <row r="56" spans="1:18" x14ac:dyDescent="0.3">
      <c r="A56" s="10" t="s">
        <v>18</v>
      </c>
      <c r="B56" s="8" t="s">
        <v>17</v>
      </c>
      <c r="C56" s="9">
        <v>43646</v>
      </c>
      <c r="D56" s="10" t="s">
        <v>90</v>
      </c>
      <c r="E56" s="9">
        <v>43649</v>
      </c>
      <c r="F56" s="19" t="s">
        <v>111</v>
      </c>
      <c r="G56" s="11"/>
      <c r="H56" s="11"/>
      <c r="I56" s="67">
        <v>58.3</v>
      </c>
      <c r="J56" s="11"/>
      <c r="K56" s="11"/>
      <c r="L56" s="11"/>
      <c r="M56" s="11">
        <f>SUM(G56:L56)</f>
        <v>58.3</v>
      </c>
      <c r="R56" s="66"/>
    </row>
    <row r="57" spans="1:18" x14ac:dyDescent="0.3">
      <c r="A57" s="12" t="s">
        <v>19</v>
      </c>
      <c r="B57" s="13"/>
      <c r="C57" s="16"/>
      <c r="D57" s="15"/>
      <c r="E57" s="16"/>
      <c r="F57" s="13"/>
      <c r="G57" s="17">
        <f t="shared" ref="G57:H57" si="6">SUBTOTAL(9,G52:G56)</f>
        <v>0</v>
      </c>
      <c r="H57" s="17">
        <f t="shared" si="6"/>
        <v>0</v>
      </c>
      <c r="I57" s="17">
        <f>SUBTOTAL(9,I52:I56)</f>
        <v>266.55</v>
      </c>
      <c r="J57" s="17">
        <f t="shared" ref="J57:M57" si="7">SUBTOTAL(9,J52:J56)</f>
        <v>40.799999999999997</v>
      </c>
      <c r="K57" s="17">
        <f t="shared" si="7"/>
        <v>0</v>
      </c>
      <c r="L57" s="17">
        <f t="shared" si="7"/>
        <v>0</v>
      </c>
      <c r="M57" s="17">
        <f t="shared" si="7"/>
        <v>307.35000000000002</v>
      </c>
    </row>
    <row r="58" spans="1:18" x14ac:dyDescent="0.3">
      <c r="A58" s="10" t="s">
        <v>48</v>
      </c>
      <c r="B58" s="8" t="s">
        <v>17</v>
      </c>
      <c r="C58" s="9"/>
      <c r="D58" s="10"/>
      <c r="E58" s="9"/>
      <c r="F58" s="10"/>
      <c r="G58" s="11"/>
      <c r="H58" s="11"/>
      <c r="I58" s="11"/>
      <c r="J58" s="11"/>
      <c r="K58" s="11"/>
      <c r="L58" s="11"/>
      <c r="M58" s="11">
        <f>SUM(G58:L58)</f>
        <v>0</v>
      </c>
    </row>
    <row r="59" spans="1:18" x14ac:dyDescent="0.3">
      <c r="A59" s="10" t="s">
        <v>48</v>
      </c>
      <c r="B59" s="8" t="s">
        <v>17</v>
      </c>
      <c r="C59" s="9"/>
      <c r="D59" s="10"/>
      <c r="E59" s="9"/>
      <c r="F59" s="10"/>
      <c r="G59" s="11"/>
      <c r="H59" s="11"/>
      <c r="I59" s="11"/>
      <c r="J59" s="11"/>
      <c r="K59" s="11"/>
      <c r="L59" s="11"/>
      <c r="M59" s="11">
        <f>SUM(G59:L59)</f>
        <v>0</v>
      </c>
    </row>
    <row r="60" spans="1:18" x14ac:dyDescent="0.3">
      <c r="A60" s="10" t="s">
        <v>48</v>
      </c>
      <c r="B60" s="8" t="s">
        <v>17</v>
      </c>
      <c r="C60" s="9"/>
      <c r="D60" s="10"/>
      <c r="E60" s="9"/>
      <c r="F60" s="10"/>
      <c r="G60" s="11"/>
      <c r="H60" s="11"/>
      <c r="I60" s="11"/>
      <c r="J60" s="11"/>
      <c r="K60" s="11"/>
      <c r="L60" s="11"/>
      <c r="M60" s="11">
        <f>SUM(G60:L60)</f>
        <v>0</v>
      </c>
    </row>
    <row r="61" spans="1:18" x14ac:dyDescent="0.3">
      <c r="A61" s="10" t="s">
        <v>48</v>
      </c>
      <c r="B61" s="8" t="s">
        <v>17</v>
      </c>
      <c r="C61" s="9"/>
      <c r="D61" s="10"/>
      <c r="E61" s="9"/>
      <c r="F61" s="10"/>
      <c r="G61" s="11"/>
      <c r="H61" s="11"/>
      <c r="I61" s="11"/>
      <c r="J61" s="11"/>
      <c r="K61" s="11"/>
      <c r="L61" s="11"/>
      <c r="M61" s="11">
        <f>SUM(G61:L61)</f>
        <v>0</v>
      </c>
    </row>
    <row r="62" spans="1:18" x14ac:dyDescent="0.3">
      <c r="A62" s="12" t="s">
        <v>47</v>
      </c>
      <c r="B62" s="13" t="s">
        <v>17</v>
      </c>
      <c r="C62" s="14"/>
      <c r="D62" s="15"/>
      <c r="E62" s="16"/>
      <c r="F62" s="13"/>
      <c r="G62" s="17">
        <f>SUM(G58:G61)</f>
        <v>0</v>
      </c>
      <c r="H62" s="17">
        <f t="shared" ref="H62:M62" si="8">SUM(H58:H61)</f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</row>
    <row r="63" spans="1:18" x14ac:dyDescent="0.3">
      <c r="A63" s="10" t="s">
        <v>53</v>
      </c>
      <c r="B63" s="10" t="s">
        <v>17</v>
      </c>
      <c r="C63" s="20">
        <v>43635</v>
      </c>
      <c r="D63" s="19" t="s">
        <v>117</v>
      </c>
      <c r="E63" s="9">
        <v>43622</v>
      </c>
      <c r="F63" s="10" t="s">
        <v>116</v>
      </c>
      <c r="G63" s="11"/>
      <c r="H63" s="11"/>
      <c r="I63" s="11">
        <v>203.5</v>
      </c>
      <c r="J63" s="11"/>
      <c r="K63" s="11"/>
      <c r="L63" s="11"/>
      <c r="M63" s="11">
        <f>SUM(G63:L63)</f>
        <v>203.5</v>
      </c>
    </row>
    <row r="64" spans="1:18" x14ac:dyDescent="0.3">
      <c r="A64" s="10" t="s">
        <v>53</v>
      </c>
      <c r="B64" s="10" t="s">
        <v>17</v>
      </c>
      <c r="C64" s="20"/>
      <c r="D64" s="19"/>
      <c r="E64" s="9">
        <v>43580</v>
      </c>
      <c r="F64" s="10" t="s">
        <v>116</v>
      </c>
      <c r="G64" s="11"/>
      <c r="H64" s="11"/>
      <c r="I64" s="11"/>
      <c r="J64" s="11"/>
      <c r="K64" s="11"/>
      <c r="L64" s="11"/>
      <c r="M64" s="11">
        <f>SUM(G64:L64)</f>
        <v>0</v>
      </c>
    </row>
    <row r="65" spans="1:13" x14ac:dyDescent="0.3">
      <c r="A65" s="10" t="s">
        <v>53</v>
      </c>
      <c r="B65" s="10" t="s">
        <v>17</v>
      </c>
      <c r="C65" s="20"/>
      <c r="D65" s="19"/>
      <c r="E65" s="9">
        <v>43552</v>
      </c>
      <c r="F65" s="10" t="s">
        <v>116</v>
      </c>
      <c r="G65" s="11"/>
      <c r="H65" s="11"/>
      <c r="I65" s="11"/>
      <c r="J65" s="11"/>
      <c r="K65" s="11"/>
      <c r="L65" s="11">
        <v>0</v>
      </c>
      <c r="M65" s="11">
        <f>SUM(G65:L65)</f>
        <v>0</v>
      </c>
    </row>
    <row r="66" spans="1:13" x14ac:dyDescent="0.3">
      <c r="A66" s="10" t="s">
        <v>53</v>
      </c>
      <c r="B66" s="10" t="s">
        <v>17</v>
      </c>
      <c r="C66" s="20"/>
      <c r="D66" s="19"/>
      <c r="E66" s="9">
        <v>43537</v>
      </c>
      <c r="F66" s="10" t="s">
        <v>116</v>
      </c>
      <c r="G66" s="11"/>
      <c r="H66" s="11"/>
      <c r="I66" s="11"/>
      <c r="J66" s="11"/>
      <c r="K66" s="11"/>
      <c r="L66" s="11"/>
      <c r="M66" s="11">
        <f>SUM(G66:L66)</f>
        <v>0</v>
      </c>
    </row>
    <row r="67" spans="1:13" x14ac:dyDescent="0.3">
      <c r="A67" s="10" t="s">
        <v>53</v>
      </c>
      <c r="B67" s="10" t="s">
        <v>17</v>
      </c>
      <c r="C67" s="20">
        <v>43616</v>
      </c>
      <c r="D67" s="10" t="s">
        <v>90</v>
      </c>
      <c r="E67" s="9">
        <v>43593</v>
      </c>
      <c r="F67" s="10" t="s">
        <v>116</v>
      </c>
      <c r="G67" s="11"/>
      <c r="H67" s="11"/>
      <c r="I67" s="67">
        <v>286.25</v>
      </c>
      <c r="J67" s="11"/>
      <c r="K67" s="11"/>
      <c r="L67" s="11"/>
      <c r="M67" s="11">
        <f t="shared" ref="M67:M68" si="9">SUM(G67:L67)</f>
        <v>286.25</v>
      </c>
    </row>
    <row r="68" spans="1:13" x14ac:dyDescent="0.3">
      <c r="A68" s="10" t="s">
        <v>53</v>
      </c>
      <c r="B68" s="10" t="s">
        <v>17</v>
      </c>
      <c r="C68" s="20">
        <v>43646</v>
      </c>
      <c r="D68" s="10" t="s">
        <v>90</v>
      </c>
      <c r="E68" s="9">
        <v>43649</v>
      </c>
      <c r="F68" s="10" t="s">
        <v>116</v>
      </c>
      <c r="G68" s="11"/>
      <c r="H68" s="11"/>
      <c r="I68" s="67">
        <v>286.25</v>
      </c>
      <c r="J68" s="11"/>
      <c r="K68" s="11"/>
      <c r="L68" s="11"/>
      <c r="M68" s="11">
        <f t="shared" si="9"/>
        <v>286.25</v>
      </c>
    </row>
    <row r="69" spans="1:13" x14ac:dyDescent="0.3">
      <c r="A69" s="10" t="s">
        <v>53</v>
      </c>
      <c r="B69" s="10" t="s">
        <v>17</v>
      </c>
      <c r="C69" s="20">
        <v>43646</v>
      </c>
      <c r="D69" s="10" t="s">
        <v>109</v>
      </c>
      <c r="E69" s="9">
        <v>43671</v>
      </c>
      <c r="F69" s="10" t="s">
        <v>116</v>
      </c>
      <c r="G69" s="11"/>
      <c r="H69" s="11"/>
      <c r="I69" s="67">
        <v>286.25</v>
      </c>
      <c r="J69" s="11"/>
      <c r="K69" s="11"/>
      <c r="L69" s="11">
        <v>0</v>
      </c>
      <c r="M69" s="11">
        <f>SUM(G69:L69)</f>
        <v>286.25</v>
      </c>
    </row>
    <row r="70" spans="1:13" x14ac:dyDescent="0.3">
      <c r="A70" s="12" t="s">
        <v>78</v>
      </c>
      <c r="B70" s="13"/>
      <c r="C70" s="14"/>
      <c r="D70" s="15"/>
      <c r="E70" s="16"/>
      <c r="F70" s="13"/>
      <c r="G70" s="17">
        <f>SUM(G63:G69)</f>
        <v>0</v>
      </c>
      <c r="H70" s="17">
        <f t="shared" ref="H70:M70" si="10">SUM(H63:H69)</f>
        <v>0</v>
      </c>
      <c r="I70" s="17">
        <f t="shared" si="10"/>
        <v>1062.25</v>
      </c>
      <c r="J70" s="17">
        <f t="shared" si="10"/>
        <v>0</v>
      </c>
      <c r="K70" s="17">
        <f t="shared" si="10"/>
        <v>0</v>
      </c>
      <c r="L70" s="17">
        <f t="shared" si="10"/>
        <v>0</v>
      </c>
      <c r="M70" s="17">
        <f t="shared" si="10"/>
        <v>1062.25</v>
      </c>
    </row>
    <row r="71" spans="1:13" x14ac:dyDescent="0.3">
      <c r="A71" s="10" t="s">
        <v>51</v>
      </c>
      <c r="B71" s="10" t="s">
        <v>17</v>
      </c>
      <c r="C71" s="20">
        <v>43564</v>
      </c>
      <c r="D71" s="10" t="s">
        <v>90</v>
      </c>
      <c r="E71" s="9">
        <v>43537</v>
      </c>
      <c r="F71" s="10" t="s">
        <v>94</v>
      </c>
      <c r="G71" s="11"/>
      <c r="H71" s="11"/>
      <c r="I71" s="11">
        <v>208</v>
      </c>
      <c r="J71" s="11">
        <v>11.5</v>
      </c>
      <c r="K71" s="11"/>
      <c r="L71" s="11"/>
      <c r="M71" s="11">
        <f t="shared" ref="M71:M76" si="11">SUM(G71:L71)</f>
        <v>219.5</v>
      </c>
    </row>
    <row r="72" spans="1:13" x14ac:dyDescent="0.3">
      <c r="A72" s="10" t="s">
        <v>51</v>
      </c>
      <c r="B72" s="10" t="s">
        <v>17</v>
      </c>
      <c r="C72" s="20">
        <v>43572</v>
      </c>
      <c r="D72" s="10" t="s">
        <v>90</v>
      </c>
      <c r="E72" s="9">
        <v>43495</v>
      </c>
      <c r="F72" s="10" t="s">
        <v>94</v>
      </c>
      <c r="G72" s="11"/>
      <c r="H72" s="11"/>
      <c r="I72" s="11">
        <v>173.5</v>
      </c>
      <c r="J72" s="11">
        <v>16</v>
      </c>
      <c r="K72" s="11"/>
      <c r="L72" s="11">
        <v>0</v>
      </c>
      <c r="M72" s="11">
        <f t="shared" si="11"/>
        <v>189.5</v>
      </c>
    </row>
    <row r="73" spans="1:13" x14ac:dyDescent="0.3">
      <c r="A73" s="10" t="s">
        <v>51</v>
      </c>
      <c r="B73" s="10" t="s">
        <v>17</v>
      </c>
      <c r="C73" s="20">
        <v>43626</v>
      </c>
      <c r="D73" s="10" t="s">
        <v>109</v>
      </c>
      <c r="E73" s="9">
        <v>43615</v>
      </c>
      <c r="F73" s="10" t="s">
        <v>94</v>
      </c>
      <c r="G73" s="11"/>
      <c r="H73" s="11"/>
      <c r="I73" s="11">
        <v>135</v>
      </c>
      <c r="J73" s="11">
        <v>11.5</v>
      </c>
      <c r="K73" s="11"/>
      <c r="L73" s="11"/>
      <c r="M73" s="11">
        <f t="shared" si="11"/>
        <v>146.5</v>
      </c>
    </row>
    <row r="74" spans="1:13" x14ac:dyDescent="0.3">
      <c r="A74" s="10" t="s">
        <v>51</v>
      </c>
      <c r="B74" s="10" t="s">
        <v>17</v>
      </c>
      <c r="C74" s="20"/>
      <c r="D74" s="10"/>
      <c r="E74" s="9"/>
      <c r="F74" s="10"/>
      <c r="G74" s="11"/>
      <c r="H74" s="11"/>
      <c r="I74" s="11"/>
      <c r="J74" s="11"/>
      <c r="K74" s="11"/>
      <c r="L74" s="11"/>
      <c r="M74" s="11">
        <f t="shared" si="11"/>
        <v>0</v>
      </c>
    </row>
    <row r="75" spans="1:13" x14ac:dyDescent="0.3">
      <c r="A75" s="10"/>
      <c r="B75" s="10"/>
      <c r="C75" s="20"/>
      <c r="D75" s="10"/>
      <c r="E75" s="9"/>
      <c r="F75" s="10"/>
      <c r="G75" s="11"/>
      <c r="H75" s="11"/>
      <c r="I75" s="11"/>
      <c r="J75" s="11"/>
      <c r="K75" s="11"/>
      <c r="L75" s="11"/>
      <c r="M75" s="11">
        <f t="shared" si="11"/>
        <v>0</v>
      </c>
    </row>
    <row r="76" spans="1:13" x14ac:dyDescent="0.3">
      <c r="A76" s="10"/>
      <c r="B76" s="10"/>
      <c r="C76" s="20"/>
      <c r="D76" s="19"/>
      <c r="E76" s="9"/>
      <c r="F76" s="11"/>
      <c r="G76" s="11"/>
      <c r="H76" s="11"/>
      <c r="I76" s="11"/>
      <c r="J76" s="11"/>
      <c r="K76" s="11"/>
      <c r="L76" s="11">
        <v>0</v>
      </c>
      <c r="M76" s="11">
        <f t="shared" si="11"/>
        <v>0</v>
      </c>
    </row>
    <row r="77" spans="1:13" x14ac:dyDescent="0.3">
      <c r="A77" s="12" t="s">
        <v>52</v>
      </c>
      <c r="B77" s="13"/>
      <c r="C77" s="14"/>
      <c r="D77" s="15"/>
      <c r="E77" s="16"/>
      <c r="F77" s="13"/>
      <c r="G77" s="17">
        <f>SUM(G71:G76)</f>
        <v>0</v>
      </c>
      <c r="H77" s="17">
        <f t="shared" ref="H77" si="12">SUM(H71:H76)</f>
        <v>0</v>
      </c>
      <c r="I77" s="17">
        <f t="shared" ref="I77" si="13">SUM(I71:I76)</f>
        <v>516.5</v>
      </c>
      <c r="J77" s="17">
        <f t="shared" ref="J77" si="14">SUM(J71:J76)</f>
        <v>39</v>
      </c>
      <c r="K77" s="17">
        <f t="shared" ref="K77" si="15">SUM(K71:K76)</f>
        <v>0</v>
      </c>
      <c r="L77" s="17">
        <f t="shared" ref="L77" si="16">SUM(L71:L76)</f>
        <v>0</v>
      </c>
      <c r="M77" s="17">
        <f t="shared" ref="M77" si="17">SUM(M71:M76)</f>
        <v>555.5</v>
      </c>
    </row>
    <row r="78" spans="1:13" x14ac:dyDescent="0.3">
      <c r="A78" s="10" t="s">
        <v>26</v>
      </c>
      <c r="B78" s="10" t="s">
        <v>17</v>
      </c>
      <c r="C78" s="9">
        <v>43595</v>
      </c>
      <c r="D78" s="10" t="s">
        <v>109</v>
      </c>
      <c r="E78" s="9">
        <v>43580</v>
      </c>
      <c r="F78" s="11" t="s">
        <v>110</v>
      </c>
      <c r="G78" s="11"/>
      <c r="H78" s="11"/>
      <c r="I78" s="11">
        <v>61</v>
      </c>
      <c r="J78" s="11"/>
      <c r="K78" s="11"/>
      <c r="L78" s="11"/>
      <c r="M78" s="11">
        <f>SUM(G78:L78)</f>
        <v>61</v>
      </c>
    </row>
    <row r="79" spans="1:13" x14ac:dyDescent="0.3">
      <c r="A79" s="10" t="s">
        <v>26</v>
      </c>
      <c r="B79" s="10" t="s">
        <v>17</v>
      </c>
      <c r="C79" s="9">
        <v>43626</v>
      </c>
      <c r="D79" s="10" t="s">
        <v>109</v>
      </c>
      <c r="E79" s="9">
        <v>43615</v>
      </c>
      <c r="F79" s="11" t="s">
        <v>110</v>
      </c>
      <c r="G79" s="11"/>
      <c r="H79" s="11"/>
      <c r="I79" s="11">
        <v>96.3</v>
      </c>
      <c r="J79" s="11">
        <v>14.3</v>
      </c>
      <c r="K79" s="11"/>
      <c r="L79" s="11"/>
      <c r="M79" s="11">
        <f>SUM(G79:L79)</f>
        <v>110.6</v>
      </c>
    </row>
    <row r="80" spans="1:13" x14ac:dyDescent="0.3">
      <c r="A80" s="10" t="s">
        <v>26</v>
      </c>
      <c r="B80" s="10" t="s">
        <v>17</v>
      </c>
      <c r="C80" s="9"/>
      <c r="D80" s="20"/>
      <c r="E80" s="9"/>
      <c r="F80" s="11"/>
      <c r="G80" s="11"/>
      <c r="H80" s="11"/>
      <c r="I80" s="11"/>
      <c r="J80" s="11"/>
      <c r="K80" s="11"/>
      <c r="L80" s="11"/>
      <c r="M80" s="11">
        <f>SUM(G80:L80)</f>
        <v>0</v>
      </c>
    </row>
    <row r="81" spans="1:13" x14ac:dyDescent="0.3">
      <c r="A81" s="10" t="s">
        <v>26</v>
      </c>
      <c r="B81" s="10" t="s">
        <v>17</v>
      </c>
      <c r="C81" s="9"/>
      <c r="D81" s="20"/>
      <c r="E81" s="9"/>
      <c r="F81" s="11"/>
      <c r="G81" s="11"/>
      <c r="H81" s="11"/>
      <c r="I81" s="11"/>
      <c r="J81" s="11"/>
      <c r="K81" s="11"/>
      <c r="L81" s="11"/>
      <c r="M81" s="11">
        <f>SUM(G81:L81)</f>
        <v>0</v>
      </c>
    </row>
    <row r="82" spans="1:13" x14ac:dyDescent="0.3">
      <c r="A82" s="10"/>
      <c r="B82" s="10"/>
      <c r="C82" s="20"/>
      <c r="D82" s="20"/>
      <c r="E82" s="9"/>
      <c r="F82" s="11"/>
      <c r="G82" s="11"/>
      <c r="H82" s="11"/>
      <c r="I82" s="11"/>
      <c r="J82" s="11"/>
      <c r="K82" s="11"/>
      <c r="L82" s="11"/>
      <c r="M82" s="11">
        <f>SUM(G82:L82)</f>
        <v>0</v>
      </c>
    </row>
    <row r="83" spans="1:13" x14ac:dyDescent="0.3">
      <c r="A83" s="12" t="s">
        <v>46</v>
      </c>
      <c r="B83" s="13" t="s">
        <v>17</v>
      </c>
      <c r="C83" s="14"/>
      <c r="D83" s="15"/>
      <c r="E83" s="16"/>
      <c r="F83" s="13"/>
      <c r="G83" s="17">
        <f>SUM(G78:G82)</f>
        <v>0</v>
      </c>
      <c r="H83" s="17">
        <f t="shared" ref="H83:L83" si="18">SUM(H78:H82)</f>
        <v>0</v>
      </c>
      <c r="I83" s="17">
        <f t="shared" si="18"/>
        <v>157.30000000000001</v>
      </c>
      <c r="J83" s="17">
        <f t="shared" si="18"/>
        <v>14.3</v>
      </c>
      <c r="K83" s="17">
        <f t="shared" si="18"/>
        <v>0</v>
      </c>
      <c r="L83" s="17">
        <f t="shared" si="18"/>
        <v>0</v>
      </c>
      <c r="M83" s="17">
        <f>SUM(M78:M82)</f>
        <v>171.6</v>
      </c>
    </row>
    <row r="84" spans="1:13" x14ac:dyDescent="0.3">
      <c r="A84" s="8" t="s">
        <v>20</v>
      </c>
      <c r="B84" s="8" t="s">
        <v>17</v>
      </c>
      <c r="C84" s="9">
        <v>43616</v>
      </c>
      <c r="D84" s="10" t="s">
        <v>109</v>
      </c>
      <c r="E84" s="9">
        <v>43615</v>
      </c>
      <c r="F84" s="18" t="s">
        <v>123</v>
      </c>
      <c r="G84" s="11"/>
      <c r="H84" s="11"/>
      <c r="I84" s="67">
        <v>56.95</v>
      </c>
      <c r="J84" s="11"/>
      <c r="K84" s="11"/>
      <c r="L84" s="11"/>
      <c r="M84" s="11">
        <f t="shared" ref="M84:M89" si="19">SUM(G84:L84)</f>
        <v>56.95</v>
      </c>
    </row>
    <row r="85" spans="1:13" x14ac:dyDescent="0.3">
      <c r="A85" s="8" t="s">
        <v>20</v>
      </c>
      <c r="B85" s="8" t="s">
        <v>17</v>
      </c>
      <c r="C85" s="9">
        <v>43646</v>
      </c>
      <c r="D85" s="19" t="s">
        <v>127</v>
      </c>
      <c r="E85" s="9">
        <v>43629</v>
      </c>
      <c r="F85" s="18" t="s">
        <v>123</v>
      </c>
      <c r="G85" s="11"/>
      <c r="H85" s="11"/>
      <c r="I85" s="67">
        <v>56.95</v>
      </c>
      <c r="J85" s="11"/>
      <c r="K85" s="11"/>
      <c r="L85" s="11"/>
      <c r="M85" s="11">
        <f t="shared" si="19"/>
        <v>56.95</v>
      </c>
    </row>
    <row r="86" spans="1:13" x14ac:dyDescent="0.3">
      <c r="A86" s="10" t="s">
        <v>20</v>
      </c>
      <c r="B86" s="8" t="s">
        <v>17</v>
      </c>
      <c r="C86" s="9">
        <v>43646</v>
      </c>
      <c r="D86" s="10" t="s">
        <v>109</v>
      </c>
      <c r="E86" s="8">
        <v>43673</v>
      </c>
      <c r="F86" s="18" t="s">
        <v>123</v>
      </c>
      <c r="G86" s="11"/>
      <c r="H86" s="11"/>
      <c r="I86" s="67">
        <v>56.95</v>
      </c>
      <c r="J86" s="11"/>
      <c r="K86" s="11"/>
      <c r="L86" s="11"/>
      <c r="M86" s="11">
        <f t="shared" si="19"/>
        <v>56.95</v>
      </c>
    </row>
    <row r="87" spans="1:13" x14ac:dyDescent="0.3">
      <c r="A87" s="10" t="s">
        <v>20</v>
      </c>
      <c r="B87" s="8" t="s">
        <v>17</v>
      </c>
      <c r="C87" s="9">
        <v>43646</v>
      </c>
      <c r="D87" s="10" t="s">
        <v>90</v>
      </c>
      <c r="E87" s="8">
        <v>43649</v>
      </c>
      <c r="F87" s="18" t="s">
        <v>123</v>
      </c>
      <c r="G87" s="11"/>
      <c r="H87" s="11"/>
      <c r="I87" s="67">
        <v>56.95</v>
      </c>
      <c r="J87" s="11"/>
      <c r="K87" s="11"/>
      <c r="L87" s="11"/>
      <c r="M87" s="11">
        <f t="shared" si="19"/>
        <v>56.95</v>
      </c>
    </row>
    <row r="88" spans="1:13" x14ac:dyDescent="0.3">
      <c r="A88" s="10" t="s">
        <v>20</v>
      </c>
      <c r="B88" s="8" t="s">
        <v>17</v>
      </c>
      <c r="C88" s="9">
        <v>43646</v>
      </c>
      <c r="D88" s="10" t="s">
        <v>109</v>
      </c>
      <c r="E88" s="8">
        <v>43671</v>
      </c>
      <c r="F88" s="18" t="s">
        <v>123</v>
      </c>
      <c r="G88" s="11"/>
      <c r="H88" s="11"/>
      <c r="I88" s="67">
        <v>56.95</v>
      </c>
      <c r="J88" s="11"/>
      <c r="K88" s="11"/>
      <c r="L88" s="11"/>
      <c r="M88" s="11">
        <f t="shared" si="19"/>
        <v>56.95</v>
      </c>
    </row>
    <row r="89" spans="1:13" x14ac:dyDescent="0.3">
      <c r="A89" s="10" t="s">
        <v>20</v>
      </c>
      <c r="B89" s="8" t="s">
        <v>17</v>
      </c>
      <c r="C89" s="9">
        <v>43646</v>
      </c>
      <c r="D89" s="10" t="s">
        <v>109</v>
      </c>
      <c r="E89" s="8">
        <v>43706</v>
      </c>
      <c r="F89" s="18" t="s">
        <v>123</v>
      </c>
      <c r="G89" s="11"/>
      <c r="H89" s="11"/>
      <c r="I89" s="67">
        <v>56.95</v>
      </c>
      <c r="J89" s="11"/>
      <c r="K89" s="11"/>
      <c r="L89" s="11"/>
      <c r="M89" s="11">
        <f t="shared" si="19"/>
        <v>56.95</v>
      </c>
    </row>
    <row r="90" spans="1:13" x14ac:dyDescent="0.3">
      <c r="A90" s="12" t="s">
        <v>21</v>
      </c>
      <c r="B90" s="13"/>
      <c r="C90" s="16"/>
      <c r="D90" s="15"/>
      <c r="E90" s="16"/>
      <c r="F90" s="13"/>
      <c r="G90" s="17">
        <f t="shared" ref="G90:M90" si="20">SUBTOTAL(9,G84:G89)</f>
        <v>0</v>
      </c>
      <c r="H90" s="17">
        <f t="shared" si="20"/>
        <v>0</v>
      </c>
      <c r="I90" s="17">
        <f t="shared" si="20"/>
        <v>341.7</v>
      </c>
      <c r="J90" s="17">
        <f t="shared" si="20"/>
        <v>0</v>
      </c>
      <c r="K90" s="17">
        <f t="shared" si="20"/>
        <v>0</v>
      </c>
      <c r="L90" s="17">
        <f t="shared" si="20"/>
        <v>0</v>
      </c>
      <c r="M90" s="17">
        <f t="shared" si="20"/>
        <v>341.7</v>
      </c>
    </row>
    <row r="91" spans="1:13" x14ac:dyDescent="0.3">
      <c r="A91" s="10" t="s">
        <v>49</v>
      </c>
      <c r="B91" s="10" t="s">
        <v>17</v>
      </c>
      <c r="C91" s="20">
        <v>43614</v>
      </c>
      <c r="D91" s="10" t="s">
        <v>90</v>
      </c>
      <c r="E91" s="9">
        <v>43593</v>
      </c>
      <c r="F91" s="11" t="s">
        <v>99</v>
      </c>
      <c r="G91" s="11"/>
      <c r="H91" s="11"/>
      <c r="I91" s="11">
        <v>74.5</v>
      </c>
      <c r="J91" s="11"/>
      <c r="K91" s="11"/>
      <c r="L91" s="11"/>
      <c r="M91" s="11">
        <f>SUM(G91:L91)</f>
        <v>74.5</v>
      </c>
    </row>
    <row r="92" spans="1:13" x14ac:dyDescent="0.3">
      <c r="A92" s="10" t="s">
        <v>49</v>
      </c>
      <c r="B92" s="10" t="s">
        <v>17</v>
      </c>
      <c r="C92" s="20">
        <v>43614</v>
      </c>
      <c r="D92" s="10" t="s">
        <v>90</v>
      </c>
      <c r="E92" s="9">
        <v>43537</v>
      </c>
      <c r="F92" s="11" t="s">
        <v>99</v>
      </c>
      <c r="G92" s="11"/>
      <c r="H92" s="11"/>
      <c r="I92" s="11">
        <v>74.5</v>
      </c>
      <c r="J92" s="11"/>
      <c r="K92" s="11"/>
      <c r="L92" s="11">
        <v>0</v>
      </c>
      <c r="M92" s="11">
        <f>SUM(G92:L92)</f>
        <v>74.5</v>
      </c>
    </row>
    <row r="93" spans="1:13" x14ac:dyDescent="0.3">
      <c r="A93" s="10" t="s">
        <v>49</v>
      </c>
      <c r="B93" s="10" t="s">
        <v>17</v>
      </c>
      <c r="C93" s="20">
        <v>43614</v>
      </c>
      <c r="D93" s="10" t="s">
        <v>95</v>
      </c>
      <c r="E93" s="9">
        <v>43587</v>
      </c>
      <c r="F93" s="11" t="s">
        <v>99</v>
      </c>
      <c r="G93" s="11"/>
      <c r="H93" s="11"/>
      <c r="I93" s="11">
        <v>68.5</v>
      </c>
      <c r="J93" s="11"/>
      <c r="K93" s="11"/>
      <c r="L93" s="11"/>
      <c r="M93" s="11">
        <f>SUM(G93:L93)</f>
        <v>68.5</v>
      </c>
    </row>
    <row r="94" spans="1:13" x14ac:dyDescent="0.3">
      <c r="A94" s="10" t="s">
        <v>49</v>
      </c>
      <c r="B94" s="10" t="s">
        <v>17</v>
      </c>
      <c r="C94" s="20">
        <v>43614</v>
      </c>
      <c r="D94" s="10" t="s">
        <v>95</v>
      </c>
      <c r="E94" s="9">
        <v>43531</v>
      </c>
      <c r="F94" s="11" t="s">
        <v>99</v>
      </c>
      <c r="G94" s="11"/>
      <c r="H94" s="11"/>
      <c r="I94" s="11">
        <v>66.599999999999994</v>
      </c>
      <c r="J94" s="11"/>
      <c r="K94" s="11"/>
      <c r="L94" s="11"/>
      <c r="M94" s="11">
        <f>SUM(G94:L94)</f>
        <v>66.599999999999994</v>
      </c>
    </row>
    <row r="95" spans="1:13" x14ac:dyDescent="0.3">
      <c r="A95" s="10"/>
      <c r="B95" s="10"/>
      <c r="C95" s="20"/>
      <c r="D95" s="19"/>
      <c r="E95" s="9"/>
      <c r="F95" s="11"/>
      <c r="G95" s="11"/>
      <c r="H95" s="11"/>
      <c r="I95" s="11"/>
      <c r="J95" s="11"/>
      <c r="K95" s="11"/>
      <c r="L95" s="11">
        <v>0</v>
      </c>
      <c r="M95" s="11">
        <f>SUM(G95:L95)</f>
        <v>0</v>
      </c>
    </row>
    <row r="96" spans="1:13" x14ac:dyDescent="0.3">
      <c r="A96" s="12" t="s">
        <v>50</v>
      </c>
      <c r="B96" s="13"/>
      <c r="C96" s="14"/>
      <c r="D96" s="15"/>
      <c r="E96" s="16"/>
      <c r="F96" s="13"/>
      <c r="G96" s="17">
        <f>SUM(G91:G95)</f>
        <v>0</v>
      </c>
      <c r="H96" s="17">
        <f t="shared" ref="H96:M96" si="21">SUM(H91:H95)</f>
        <v>0</v>
      </c>
      <c r="I96" s="17">
        <f t="shared" si="21"/>
        <v>284.10000000000002</v>
      </c>
      <c r="J96" s="17">
        <f t="shared" si="21"/>
        <v>0</v>
      </c>
      <c r="K96" s="17">
        <f t="shared" si="21"/>
        <v>0</v>
      </c>
      <c r="L96" s="17">
        <f t="shared" si="21"/>
        <v>0</v>
      </c>
      <c r="M96" s="17">
        <f t="shared" si="21"/>
        <v>284.10000000000002</v>
      </c>
    </row>
    <row r="97" spans="1:13" x14ac:dyDescent="0.3">
      <c r="A97" s="10" t="s">
        <v>22</v>
      </c>
      <c r="B97" s="8" t="s">
        <v>17</v>
      </c>
      <c r="C97" s="9"/>
      <c r="D97" s="19"/>
      <c r="E97" s="8"/>
      <c r="F97" s="18"/>
      <c r="G97" s="11"/>
      <c r="H97" s="11"/>
      <c r="I97" s="11"/>
      <c r="J97" s="11"/>
      <c r="K97" s="11"/>
      <c r="L97" s="11"/>
      <c r="M97" s="11">
        <f>SUM(G97:L97)</f>
        <v>0</v>
      </c>
    </row>
    <row r="98" spans="1:13" x14ac:dyDescent="0.3">
      <c r="A98" s="10" t="s">
        <v>22</v>
      </c>
      <c r="B98" s="8" t="s">
        <v>17</v>
      </c>
      <c r="C98" s="9"/>
      <c r="D98" s="19"/>
      <c r="E98" s="8"/>
      <c r="F98" s="18"/>
      <c r="G98" s="11"/>
      <c r="H98" s="11"/>
      <c r="I98" s="11"/>
      <c r="J98" s="11"/>
      <c r="K98" s="11"/>
      <c r="L98" s="11"/>
      <c r="M98" s="11">
        <f>SUM(G98:L98)</f>
        <v>0</v>
      </c>
    </row>
    <row r="99" spans="1:13" x14ac:dyDescent="0.3">
      <c r="A99" s="10" t="s">
        <v>22</v>
      </c>
      <c r="B99" s="8" t="s">
        <v>17</v>
      </c>
      <c r="C99" s="9"/>
      <c r="D99" s="19"/>
      <c r="E99" s="8"/>
      <c r="F99" s="18"/>
      <c r="G99" s="11"/>
      <c r="H99" s="11"/>
      <c r="I99" s="11"/>
      <c r="J99" s="11"/>
      <c r="K99" s="11"/>
      <c r="L99" s="11"/>
      <c r="M99" s="11">
        <f>SUM(G99:L99)</f>
        <v>0</v>
      </c>
    </row>
    <row r="100" spans="1:13" x14ac:dyDescent="0.3">
      <c r="A100" s="10" t="s">
        <v>22</v>
      </c>
      <c r="B100" s="8" t="s">
        <v>17</v>
      </c>
      <c r="C100" s="9"/>
      <c r="D100" s="19"/>
      <c r="E100" s="8"/>
      <c r="F100" s="18"/>
      <c r="G100" s="11"/>
      <c r="H100" s="11"/>
      <c r="I100" s="11"/>
      <c r="J100" s="11"/>
      <c r="K100" s="11"/>
      <c r="L100" s="11"/>
      <c r="M100" s="11">
        <f>SUM(G100:L100)</f>
        <v>0</v>
      </c>
    </row>
    <row r="101" spans="1:13" x14ac:dyDescent="0.3">
      <c r="A101" s="12" t="s">
        <v>74</v>
      </c>
      <c r="B101" s="13"/>
      <c r="C101" s="14"/>
      <c r="D101" s="15"/>
      <c r="E101" s="16"/>
      <c r="F101" s="13"/>
      <c r="G101" s="17">
        <f>SUM(G97:G100)</f>
        <v>0</v>
      </c>
      <c r="H101" s="17">
        <f t="shared" ref="H101:M101" si="22">SUM(H97:H100)</f>
        <v>0</v>
      </c>
      <c r="I101" s="17">
        <f t="shared" si="22"/>
        <v>0</v>
      </c>
      <c r="J101" s="17">
        <f t="shared" si="22"/>
        <v>0</v>
      </c>
      <c r="K101" s="17">
        <f t="shared" si="22"/>
        <v>0</v>
      </c>
      <c r="L101" s="17">
        <f t="shared" si="22"/>
        <v>0</v>
      </c>
      <c r="M101" s="17">
        <f t="shared" si="22"/>
        <v>0</v>
      </c>
    </row>
    <row r="102" spans="1:13" x14ac:dyDescent="0.3">
      <c r="A102" s="10" t="s">
        <v>23</v>
      </c>
      <c r="B102" s="10" t="s">
        <v>17</v>
      </c>
      <c r="C102" s="20">
        <v>43567</v>
      </c>
      <c r="D102" s="19" t="s">
        <v>100</v>
      </c>
      <c r="E102" s="9">
        <v>43500</v>
      </c>
      <c r="F102" s="11" t="s">
        <v>101</v>
      </c>
      <c r="G102" s="11"/>
      <c r="H102" s="11"/>
      <c r="I102" s="11">
        <v>1.7</v>
      </c>
      <c r="J102" s="11">
        <v>8.9</v>
      </c>
      <c r="K102" s="11"/>
      <c r="L102" s="11"/>
      <c r="M102" s="11">
        <f>SUM(G102:L102)</f>
        <v>10.6</v>
      </c>
    </row>
    <row r="103" spans="1:13" x14ac:dyDescent="0.3">
      <c r="A103" s="10" t="s">
        <v>23</v>
      </c>
      <c r="B103" s="10" t="s">
        <v>17</v>
      </c>
      <c r="C103" s="20">
        <v>43567</v>
      </c>
      <c r="D103" s="19" t="s">
        <v>90</v>
      </c>
      <c r="E103" s="9">
        <v>43495</v>
      </c>
      <c r="F103" s="11" t="s">
        <v>101</v>
      </c>
      <c r="G103" s="11"/>
      <c r="H103" s="11"/>
      <c r="I103" s="11"/>
      <c r="J103" s="11">
        <v>19</v>
      </c>
      <c r="K103" s="11"/>
      <c r="L103" s="11">
        <v>0</v>
      </c>
      <c r="M103" s="11">
        <f>SUM(G103:L103)</f>
        <v>19</v>
      </c>
    </row>
    <row r="104" spans="1:13" x14ac:dyDescent="0.3">
      <c r="A104" s="10" t="s">
        <v>23</v>
      </c>
      <c r="B104" s="10" t="s">
        <v>17</v>
      </c>
      <c r="C104" s="20">
        <v>43567</v>
      </c>
      <c r="D104" s="19" t="s">
        <v>90</v>
      </c>
      <c r="E104" s="9">
        <v>43537</v>
      </c>
      <c r="F104" s="11" t="s">
        <v>101</v>
      </c>
      <c r="G104" s="11"/>
      <c r="H104" s="11"/>
      <c r="I104" s="11"/>
      <c r="J104" s="11">
        <v>24.1</v>
      </c>
      <c r="K104" s="11">
        <v>11.66</v>
      </c>
      <c r="L104" s="11"/>
      <c r="M104" s="11">
        <f>SUM(G104:L104)</f>
        <v>35.760000000000005</v>
      </c>
    </row>
    <row r="105" spans="1:13" x14ac:dyDescent="0.3">
      <c r="A105" s="10" t="s">
        <v>23</v>
      </c>
      <c r="B105" s="10" t="s">
        <v>17</v>
      </c>
      <c r="C105" s="20">
        <v>43555</v>
      </c>
      <c r="D105" s="19" t="s">
        <v>90</v>
      </c>
      <c r="E105" s="9">
        <v>43536</v>
      </c>
      <c r="F105" s="11" t="s">
        <v>101</v>
      </c>
      <c r="G105" s="11"/>
      <c r="H105" s="11"/>
      <c r="I105" s="11">
        <v>0</v>
      </c>
      <c r="J105" s="11"/>
      <c r="K105" s="11"/>
      <c r="L105" s="11"/>
      <c r="M105" s="11">
        <f t="shared" ref="M105:M108" si="23">SUM(G105:L105)</f>
        <v>0</v>
      </c>
    </row>
    <row r="106" spans="1:13" x14ac:dyDescent="0.3">
      <c r="A106" s="10" t="s">
        <v>23</v>
      </c>
      <c r="B106" s="10" t="s">
        <v>17</v>
      </c>
      <c r="C106" s="20">
        <v>43555</v>
      </c>
      <c r="D106" s="19" t="s">
        <v>90</v>
      </c>
      <c r="E106" s="9">
        <v>43537</v>
      </c>
      <c r="F106" s="11" t="s">
        <v>119</v>
      </c>
      <c r="G106" s="11"/>
      <c r="H106" s="11"/>
      <c r="I106" s="11"/>
      <c r="J106" s="11"/>
      <c r="K106" s="11"/>
      <c r="L106" s="11">
        <v>0</v>
      </c>
      <c r="M106" s="11">
        <f t="shared" si="23"/>
        <v>0</v>
      </c>
    </row>
    <row r="107" spans="1:13" x14ac:dyDescent="0.3">
      <c r="A107" s="10" t="s">
        <v>23</v>
      </c>
      <c r="B107" s="10" t="s">
        <v>17</v>
      </c>
      <c r="C107" s="20">
        <v>43585</v>
      </c>
      <c r="D107" s="19" t="s">
        <v>90</v>
      </c>
      <c r="E107" s="9" t="s">
        <v>124</v>
      </c>
      <c r="F107" s="11" t="s">
        <v>101</v>
      </c>
      <c r="G107" s="11"/>
      <c r="H107" s="11"/>
      <c r="I107" s="67">
        <v>253.35</v>
      </c>
      <c r="J107" s="11"/>
      <c r="K107" s="11"/>
      <c r="L107" s="11"/>
      <c r="M107" s="11">
        <f t="shared" si="23"/>
        <v>253.35</v>
      </c>
    </row>
    <row r="108" spans="1:13" x14ac:dyDescent="0.3">
      <c r="A108" s="10" t="s">
        <v>23</v>
      </c>
      <c r="B108" s="10" t="s">
        <v>17</v>
      </c>
      <c r="C108" s="20">
        <v>43616</v>
      </c>
      <c r="D108" s="19" t="s">
        <v>90</v>
      </c>
      <c r="E108" s="9">
        <v>43626</v>
      </c>
      <c r="F108" s="11" t="s">
        <v>101</v>
      </c>
      <c r="G108" s="11"/>
      <c r="H108" s="11"/>
      <c r="I108" s="67">
        <v>329.25</v>
      </c>
      <c r="J108" s="11"/>
      <c r="K108" s="11"/>
      <c r="L108" s="11"/>
      <c r="M108" s="11">
        <f t="shared" si="23"/>
        <v>329.25</v>
      </c>
    </row>
    <row r="109" spans="1:13" x14ac:dyDescent="0.3">
      <c r="A109" s="12" t="s">
        <v>24</v>
      </c>
      <c r="B109" s="13"/>
      <c r="C109" s="14"/>
      <c r="D109" s="15"/>
      <c r="E109" s="16"/>
      <c r="F109" s="13"/>
      <c r="G109" s="17">
        <f>SUM(G102:G106)</f>
        <v>0</v>
      </c>
      <c r="H109" s="17">
        <f>SUM(H102:H106)</f>
        <v>0</v>
      </c>
      <c r="I109" s="17">
        <f>SUM(I102:I108)</f>
        <v>584.29999999999995</v>
      </c>
      <c r="J109" s="17">
        <f t="shared" ref="J109:M109" si="24">SUM(J102:J108)</f>
        <v>52</v>
      </c>
      <c r="K109" s="17">
        <f t="shared" si="24"/>
        <v>11.66</v>
      </c>
      <c r="L109" s="17">
        <f t="shared" si="24"/>
        <v>0</v>
      </c>
      <c r="M109" s="17">
        <f t="shared" si="24"/>
        <v>647.96</v>
      </c>
    </row>
    <row r="110" spans="1:13" x14ac:dyDescent="0.3">
      <c r="A110" s="10" t="s">
        <v>79</v>
      </c>
      <c r="B110" s="10" t="s">
        <v>17</v>
      </c>
      <c r="C110" s="20"/>
      <c r="D110" s="19"/>
      <c r="E110" s="9"/>
      <c r="F110" s="11"/>
      <c r="G110" s="11"/>
      <c r="H110" s="11"/>
      <c r="I110" s="11"/>
      <c r="J110" s="11"/>
      <c r="K110" s="11"/>
      <c r="L110" s="11"/>
      <c r="M110" s="11">
        <f>SUM(G110:L110)</f>
        <v>0</v>
      </c>
    </row>
    <row r="111" spans="1:13" x14ac:dyDescent="0.3">
      <c r="A111" s="10" t="s">
        <v>79</v>
      </c>
      <c r="B111" s="10" t="s">
        <v>17</v>
      </c>
      <c r="C111" s="20"/>
      <c r="D111" s="19"/>
      <c r="E111" s="9"/>
      <c r="F111" s="11"/>
      <c r="G111" s="11"/>
      <c r="H111" s="11"/>
      <c r="I111" s="11"/>
      <c r="J111" s="11"/>
      <c r="K111" s="11"/>
      <c r="L111" s="11">
        <v>0</v>
      </c>
      <c r="M111" s="11">
        <f>SUM(G111:L111)</f>
        <v>0</v>
      </c>
    </row>
    <row r="112" spans="1:13" x14ac:dyDescent="0.3">
      <c r="A112" s="10" t="s">
        <v>79</v>
      </c>
      <c r="B112" s="10" t="s">
        <v>17</v>
      </c>
      <c r="C112" s="20"/>
      <c r="D112" s="19"/>
      <c r="E112" s="9"/>
      <c r="F112" s="11"/>
      <c r="G112" s="11"/>
      <c r="H112" s="11"/>
      <c r="I112" s="11"/>
      <c r="J112" s="11"/>
      <c r="K112" s="11"/>
      <c r="L112" s="11"/>
      <c r="M112" s="11">
        <f>SUM(G112:L112)</f>
        <v>0</v>
      </c>
    </row>
    <row r="113" spans="1:14" x14ac:dyDescent="0.3">
      <c r="A113" s="10" t="s">
        <v>79</v>
      </c>
      <c r="B113" s="10" t="s">
        <v>17</v>
      </c>
      <c r="C113" s="20"/>
      <c r="D113" s="19"/>
      <c r="E113" s="9"/>
      <c r="F113" s="11"/>
      <c r="G113" s="11"/>
      <c r="H113" s="11"/>
      <c r="I113" s="11"/>
      <c r="J113" s="11"/>
      <c r="K113" s="11"/>
      <c r="L113" s="11"/>
      <c r="M113" s="11">
        <f>SUM(G113:L113)</f>
        <v>0</v>
      </c>
    </row>
    <row r="114" spans="1:14" x14ac:dyDescent="0.3">
      <c r="A114" s="10"/>
      <c r="B114" s="10"/>
      <c r="C114" s="20"/>
      <c r="D114" s="19"/>
      <c r="E114" s="9"/>
      <c r="F114" s="11"/>
      <c r="G114" s="11"/>
      <c r="H114" s="11"/>
      <c r="I114" s="11"/>
      <c r="J114" s="11"/>
      <c r="K114" s="11"/>
      <c r="L114" s="11">
        <v>0</v>
      </c>
      <c r="M114" s="11">
        <f>SUM(G114:L114)</f>
        <v>0</v>
      </c>
    </row>
    <row r="115" spans="1:14" x14ac:dyDescent="0.3">
      <c r="A115" s="12" t="s">
        <v>80</v>
      </c>
      <c r="B115" s="13"/>
      <c r="C115" s="14"/>
      <c r="D115" s="15"/>
      <c r="E115" s="16"/>
      <c r="F115" s="13"/>
      <c r="G115" s="17">
        <f>SUM(G110:G114)</f>
        <v>0</v>
      </c>
      <c r="H115" s="17">
        <f t="shared" ref="H115:M115" si="25">SUM(H110:H114)</f>
        <v>0</v>
      </c>
      <c r="I115" s="17">
        <f t="shared" si="25"/>
        <v>0</v>
      </c>
      <c r="J115" s="17">
        <f t="shared" si="25"/>
        <v>0</v>
      </c>
      <c r="K115" s="17">
        <f t="shared" si="25"/>
        <v>0</v>
      </c>
      <c r="L115" s="17">
        <f t="shared" si="25"/>
        <v>0</v>
      </c>
      <c r="M115" s="17">
        <f t="shared" si="25"/>
        <v>0</v>
      </c>
    </row>
    <row r="116" spans="1:14" x14ac:dyDescent="0.3">
      <c r="A116" s="10" t="s">
        <v>41</v>
      </c>
      <c r="B116" s="10" t="s">
        <v>17</v>
      </c>
      <c r="C116" s="20">
        <v>43564</v>
      </c>
      <c r="D116" s="19" t="s">
        <v>90</v>
      </c>
      <c r="E116" s="9">
        <v>43495</v>
      </c>
      <c r="F116" s="11" t="s">
        <v>96</v>
      </c>
      <c r="G116" s="11"/>
      <c r="H116" s="11"/>
      <c r="I116" s="11">
        <v>157.9</v>
      </c>
      <c r="J116" s="11"/>
      <c r="K116" s="11"/>
      <c r="L116" s="11"/>
      <c r="M116" s="11">
        <f t="shared" ref="M116:M123" si="26">SUM(G116:L116)</f>
        <v>157.9</v>
      </c>
    </row>
    <row r="117" spans="1:14" x14ac:dyDescent="0.3">
      <c r="A117" s="10" t="s">
        <v>41</v>
      </c>
      <c r="B117" s="10" t="s">
        <v>17</v>
      </c>
      <c r="C117" s="20">
        <v>43565</v>
      </c>
      <c r="D117" s="19" t="s">
        <v>98</v>
      </c>
      <c r="E117" s="9">
        <v>43426</v>
      </c>
      <c r="F117" s="11" t="s">
        <v>97</v>
      </c>
      <c r="G117" s="11"/>
      <c r="H117" s="11"/>
      <c r="I117" s="11">
        <v>112.1</v>
      </c>
      <c r="J117" s="11"/>
      <c r="K117" s="11"/>
      <c r="L117" s="11">
        <v>0</v>
      </c>
      <c r="M117" s="11">
        <f t="shared" si="26"/>
        <v>112.1</v>
      </c>
    </row>
    <row r="118" spans="1:14" x14ac:dyDescent="0.3">
      <c r="A118" s="10" t="s">
        <v>41</v>
      </c>
      <c r="B118" s="10" t="s">
        <v>17</v>
      </c>
      <c r="C118" s="20">
        <v>43565</v>
      </c>
      <c r="D118" s="19" t="s">
        <v>90</v>
      </c>
      <c r="E118" s="9">
        <v>43783</v>
      </c>
      <c r="F118" s="11" t="s">
        <v>99</v>
      </c>
      <c r="G118" s="11"/>
      <c r="H118" s="11"/>
      <c r="I118" s="11">
        <v>140.4</v>
      </c>
      <c r="J118" s="11"/>
      <c r="K118" s="11"/>
      <c r="L118" s="11"/>
      <c r="M118" s="11">
        <f t="shared" si="26"/>
        <v>140.4</v>
      </c>
    </row>
    <row r="119" spans="1:14" x14ac:dyDescent="0.3">
      <c r="A119" s="10" t="s">
        <v>41</v>
      </c>
      <c r="B119" s="10" t="s">
        <v>17</v>
      </c>
      <c r="C119" s="20">
        <v>43565</v>
      </c>
      <c r="D119" s="19" t="s">
        <v>90</v>
      </c>
      <c r="E119" s="9">
        <v>43278</v>
      </c>
      <c r="F119" s="11" t="s">
        <v>99</v>
      </c>
      <c r="G119" s="11"/>
      <c r="H119" s="11"/>
      <c r="I119" s="11">
        <v>214</v>
      </c>
      <c r="J119" s="11"/>
      <c r="K119" s="11"/>
      <c r="L119" s="11"/>
      <c r="M119" s="11">
        <f t="shared" si="26"/>
        <v>214</v>
      </c>
    </row>
    <row r="120" spans="1:14" x14ac:dyDescent="0.3">
      <c r="A120" s="10" t="s">
        <v>41</v>
      </c>
      <c r="B120" s="10" t="s">
        <v>17</v>
      </c>
      <c r="C120" s="20">
        <v>43565</v>
      </c>
      <c r="D120" s="19" t="s">
        <v>90</v>
      </c>
      <c r="E120" s="9">
        <v>43355</v>
      </c>
      <c r="F120" s="11" t="s">
        <v>99</v>
      </c>
      <c r="G120" s="11"/>
      <c r="H120" s="11"/>
      <c r="I120" s="11">
        <v>137</v>
      </c>
      <c r="J120" s="11"/>
      <c r="K120" s="11"/>
      <c r="L120" s="11"/>
      <c r="M120" s="11">
        <f t="shared" si="26"/>
        <v>137</v>
      </c>
    </row>
    <row r="121" spans="1:14" x14ac:dyDescent="0.3">
      <c r="A121" s="10" t="s">
        <v>41</v>
      </c>
      <c r="B121" s="10" t="s">
        <v>17</v>
      </c>
      <c r="C121" s="20">
        <v>43565</v>
      </c>
      <c r="D121" s="19" t="s">
        <v>90</v>
      </c>
      <c r="E121" s="9">
        <v>43229</v>
      </c>
      <c r="F121" s="11" t="s">
        <v>99</v>
      </c>
      <c r="G121" s="11"/>
      <c r="H121" s="11"/>
      <c r="I121" s="11">
        <v>221.1</v>
      </c>
      <c r="J121" s="11"/>
      <c r="K121" s="11"/>
      <c r="L121" s="11"/>
      <c r="M121" s="11">
        <f t="shared" si="26"/>
        <v>221.1</v>
      </c>
      <c r="N121" s="64"/>
    </row>
    <row r="122" spans="1:14" x14ac:dyDescent="0.3">
      <c r="A122" s="10" t="s">
        <v>41</v>
      </c>
      <c r="B122" s="10" t="s">
        <v>17</v>
      </c>
      <c r="C122" s="20">
        <v>43623</v>
      </c>
      <c r="D122" s="19" t="s">
        <v>90</v>
      </c>
      <c r="E122" s="9">
        <v>43593</v>
      </c>
      <c r="F122" s="11" t="s">
        <v>99</v>
      </c>
      <c r="G122" s="11"/>
      <c r="H122" s="11"/>
      <c r="I122" s="11">
        <v>112</v>
      </c>
      <c r="J122" s="11"/>
      <c r="K122" s="11"/>
      <c r="L122" s="11"/>
      <c r="M122" s="11">
        <f t="shared" si="26"/>
        <v>112</v>
      </c>
      <c r="N122" s="64"/>
    </row>
    <row r="123" spans="1:14" x14ac:dyDescent="0.3">
      <c r="A123" s="10"/>
      <c r="B123" s="10"/>
      <c r="C123" s="20"/>
      <c r="D123" s="19"/>
      <c r="E123" s="9"/>
      <c r="F123" s="11"/>
      <c r="G123" s="11"/>
      <c r="H123" s="11"/>
      <c r="I123" s="11"/>
      <c r="J123" s="11"/>
      <c r="K123" s="11"/>
      <c r="L123" s="11">
        <v>0</v>
      </c>
      <c r="M123" s="11">
        <f t="shared" si="26"/>
        <v>0</v>
      </c>
    </row>
    <row r="124" spans="1:14" x14ac:dyDescent="0.3">
      <c r="A124" s="12" t="s">
        <v>43</v>
      </c>
      <c r="B124" s="13"/>
      <c r="C124" s="14"/>
      <c r="D124" s="15"/>
      <c r="E124" s="16"/>
      <c r="F124" s="13"/>
      <c r="G124" s="17">
        <f>SUM(G116:G123)</f>
        <v>0</v>
      </c>
      <c r="H124" s="17">
        <f t="shared" ref="H124:M124" si="27">SUM(H116:H123)</f>
        <v>0</v>
      </c>
      <c r="I124" s="17">
        <f t="shared" si="27"/>
        <v>1094.5</v>
      </c>
      <c r="J124" s="17">
        <f t="shared" si="27"/>
        <v>0</v>
      </c>
      <c r="K124" s="17">
        <f t="shared" si="27"/>
        <v>0</v>
      </c>
      <c r="L124" s="17">
        <f t="shared" si="27"/>
        <v>0</v>
      </c>
      <c r="M124" s="17">
        <f t="shared" si="27"/>
        <v>1094.5</v>
      </c>
    </row>
    <row r="125" spans="1:14" x14ac:dyDescent="0.3">
      <c r="A125" s="10" t="s">
        <v>39</v>
      </c>
      <c r="B125" s="10" t="s">
        <v>17</v>
      </c>
      <c r="C125" s="20">
        <v>43595</v>
      </c>
      <c r="D125" s="20" t="s">
        <v>109</v>
      </c>
      <c r="E125" s="65">
        <v>43580</v>
      </c>
      <c r="F125" s="11" t="s">
        <v>108</v>
      </c>
      <c r="G125" s="11"/>
      <c r="H125" s="11"/>
      <c r="I125" s="11">
        <v>78.099999999999994</v>
      </c>
      <c r="J125" s="11">
        <v>5.7</v>
      </c>
      <c r="K125" s="11"/>
      <c r="L125" s="11"/>
      <c r="M125" s="11">
        <f>SUM(G125:L125)</f>
        <v>83.8</v>
      </c>
    </row>
    <row r="126" spans="1:14" x14ac:dyDescent="0.3">
      <c r="A126" s="10" t="s">
        <v>39</v>
      </c>
      <c r="B126" s="10" t="s">
        <v>17</v>
      </c>
      <c r="C126" s="20">
        <v>43595</v>
      </c>
      <c r="D126" s="20" t="s">
        <v>95</v>
      </c>
      <c r="E126" s="9">
        <v>43587</v>
      </c>
      <c r="F126" s="11" t="s">
        <v>108</v>
      </c>
      <c r="G126" s="11"/>
      <c r="H126" s="11"/>
      <c r="I126" s="11">
        <v>78.099999999999994</v>
      </c>
      <c r="J126" s="11">
        <v>5.7</v>
      </c>
      <c r="K126" s="11"/>
      <c r="L126" s="11"/>
      <c r="M126" s="11">
        <f>SUM(G126:L126)</f>
        <v>83.8</v>
      </c>
    </row>
    <row r="127" spans="1:14" x14ac:dyDescent="0.3">
      <c r="A127" s="10" t="s">
        <v>39</v>
      </c>
      <c r="B127" s="10" t="s">
        <v>17</v>
      </c>
      <c r="C127" s="20">
        <v>43608</v>
      </c>
      <c r="D127" s="19" t="s">
        <v>90</v>
      </c>
      <c r="E127" s="9">
        <v>43593</v>
      </c>
      <c r="F127" s="11" t="s">
        <v>108</v>
      </c>
      <c r="G127" s="11"/>
      <c r="H127" s="11"/>
      <c r="I127" s="11">
        <v>78.099999999999994</v>
      </c>
      <c r="J127" s="11">
        <v>5.7</v>
      </c>
      <c r="K127" s="11">
        <v>6.2</v>
      </c>
      <c r="L127" s="11"/>
      <c r="M127" s="11">
        <f>SUM(G127:L127)</f>
        <v>90</v>
      </c>
    </row>
    <row r="128" spans="1:14" x14ac:dyDescent="0.3">
      <c r="A128" s="10" t="s">
        <v>39</v>
      </c>
      <c r="B128" s="10" t="s">
        <v>17</v>
      </c>
      <c r="C128" s="20"/>
      <c r="D128" s="20"/>
      <c r="E128" s="9"/>
      <c r="F128" s="11"/>
      <c r="G128" s="11"/>
      <c r="H128" s="11"/>
      <c r="I128" s="11"/>
      <c r="J128" s="11"/>
      <c r="K128" s="11"/>
      <c r="L128" s="11"/>
      <c r="M128" s="11">
        <f>SUM(G128:L128)</f>
        <v>0</v>
      </c>
    </row>
    <row r="129" spans="1:14" x14ac:dyDescent="0.3">
      <c r="A129" s="10"/>
      <c r="B129" s="10"/>
      <c r="C129" s="20"/>
      <c r="D129" s="20"/>
      <c r="E129" s="9"/>
      <c r="F129" s="11"/>
      <c r="G129" s="11"/>
      <c r="H129" s="11"/>
      <c r="I129" s="11"/>
      <c r="J129" s="11"/>
      <c r="K129" s="11"/>
      <c r="L129" s="11"/>
      <c r="M129" s="11">
        <f>SUM(G129:L129)</f>
        <v>0</v>
      </c>
    </row>
    <row r="130" spans="1:14" x14ac:dyDescent="0.3">
      <c r="A130" s="12" t="s">
        <v>40</v>
      </c>
      <c r="B130" s="13"/>
      <c r="C130" s="14"/>
      <c r="D130" s="15"/>
      <c r="E130" s="16"/>
      <c r="F130" s="13"/>
      <c r="G130" s="17">
        <f>SUBTOTAL(9,G125:G129)</f>
        <v>0</v>
      </c>
      <c r="H130" s="17">
        <f t="shared" ref="H130:M130" si="28">SUBTOTAL(9,H125:H129)</f>
        <v>0</v>
      </c>
      <c r="I130" s="17">
        <f t="shared" si="28"/>
        <v>234.29999999999998</v>
      </c>
      <c r="J130" s="17">
        <f t="shared" si="28"/>
        <v>17.100000000000001</v>
      </c>
      <c r="K130" s="17">
        <f t="shared" si="28"/>
        <v>6.2</v>
      </c>
      <c r="L130" s="17">
        <f t="shared" si="28"/>
        <v>0</v>
      </c>
      <c r="M130" s="17">
        <f t="shared" si="28"/>
        <v>257.60000000000002</v>
      </c>
    </row>
    <row r="131" spans="1:14" ht="17.25" thickBot="1" x14ac:dyDescent="0.35">
      <c r="A131" s="22"/>
      <c r="B131" s="22"/>
      <c r="C131" s="23"/>
      <c r="D131" s="22"/>
      <c r="E131" s="22"/>
      <c r="F131" s="24"/>
      <c r="G131" s="25">
        <f t="shared" ref="G131:M131" si="29">G8+G14+G20+G26+G51+G57+G62+G70+G77+G83+G90+G96+G101+G109+G115+G124+G130</f>
        <v>0</v>
      </c>
      <c r="H131" s="25">
        <f t="shared" si="29"/>
        <v>0</v>
      </c>
      <c r="I131" s="25">
        <f t="shared" si="29"/>
        <v>9976.5999999999985</v>
      </c>
      <c r="J131" s="25">
        <f t="shared" si="29"/>
        <v>998.69999999999993</v>
      </c>
      <c r="K131" s="25">
        <f t="shared" si="29"/>
        <v>356.38</v>
      </c>
      <c r="L131" s="25">
        <f t="shared" si="29"/>
        <v>227.42</v>
      </c>
      <c r="M131" s="25">
        <f t="shared" si="29"/>
        <v>11559.1</v>
      </c>
    </row>
    <row r="132" spans="1:14" ht="17.25" thickTop="1" x14ac:dyDescent="0.3">
      <c r="A132" s="26"/>
      <c r="B132" s="26"/>
      <c r="C132" s="27"/>
      <c r="D132" s="26"/>
      <c r="E132" s="26"/>
      <c r="F132" s="26"/>
      <c r="G132" s="28"/>
      <c r="H132" s="28"/>
      <c r="I132" s="28"/>
      <c r="J132" s="28"/>
      <c r="K132" s="28"/>
      <c r="L132" s="28"/>
      <c r="M132" s="28"/>
    </row>
    <row r="133" spans="1:14" x14ac:dyDescent="0.3">
      <c r="E133" s="31"/>
      <c r="F133" s="31"/>
      <c r="N133" s="29"/>
    </row>
    <row r="134" spans="1:14" ht="17.25" thickBot="1" x14ac:dyDescent="0.35">
      <c r="A134" s="26"/>
      <c r="B134" s="26"/>
      <c r="C134" s="27"/>
      <c r="D134" s="26"/>
      <c r="E134" s="26"/>
      <c r="F134" s="26"/>
      <c r="G134" s="28"/>
      <c r="H134" s="28"/>
      <c r="I134" s="28"/>
      <c r="J134" s="28"/>
      <c r="K134" s="28"/>
      <c r="L134" s="28"/>
      <c r="M134" s="28"/>
    </row>
    <row r="135" spans="1:14" ht="17.25" thickBot="1" x14ac:dyDescent="0.35">
      <c r="A135" s="26"/>
      <c r="B135" s="26"/>
      <c r="C135" s="26"/>
      <c r="D135" s="26"/>
      <c r="E135" s="26"/>
      <c r="F135" s="32" t="s">
        <v>27</v>
      </c>
      <c r="G135" s="33"/>
      <c r="H135" s="33"/>
      <c r="I135" s="33"/>
      <c r="J135" s="33"/>
      <c r="K135" s="33"/>
      <c r="L135" s="33"/>
      <c r="M135" s="34"/>
    </row>
    <row r="136" spans="1:14" ht="52.5" x14ac:dyDescent="0.3">
      <c r="A136" s="26"/>
      <c r="B136" s="26"/>
      <c r="C136" s="26"/>
      <c r="D136" s="26"/>
      <c r="E136" s="26"/>
      <c r="F136" s="35"/>
      <c r="G136" s="36" t="s">
        <v>6</v>
      </c>
      <c r="H136" s="37" t="s">
        <v>28</v>
      </c>
      <c r="I136" s="37" t="s">
        <v>29</v>
      </c>
      <c r="J136" s="37" t="s">
        <v>30</v>
      </c>
      <c r="K136" s="37" t="s">
        <v>10</v>
      </c>
      <c r="L136" s="37" t="s">
        <v>11</v>
      </c>
      <c r="M136" s="38" t="s">
        <v>31</v>
      </c>
    </row>
    <row r="137" spans="1:14" x14ac:dyDescent="0.3">
      <c r="A137" s="26"/>
      <c r="B137" s="26"/>
      <c r="C137" s="39"/>
      <c r="D137" s="26"/>
      <c r="E137" s="26"/>
      <c r="F137" s="40" t="s">
        <v>32</v>
      </c>
      <c r="G137" s="41">
        <f>G131-G138</f>
        <v>0</v>
      </c>
      <c r="H137" s="41">
        <f t="shared" ref="H137:M137" si="30">H131-H138</f>
        <v>0</v>
      </c>
      <c r="I137" s="41">
        <f t="shared" si="30"/>
        <v>9713.5999999999985</v>
      </c>
      <c r="J137" s="41">
        <f t="shared" si="30"/>
        <v>998.69999999999993</v>
      </c>
      <c r="K137" s="41">
        <f t="shared" si="30"/>
        <v>356.38</v>
      </c>
      <c r="L137" s="41">
        <f t="shared" si="30"/>
        <v>227.42</v>
      </c>
      <c r="M137" s="41">
        <f t="shared" si="30"/>
        <v>11296.1</v>
      </c>
    </row>
    <row r="138" spans="1:14" x14ac:dyDescent="0.3">
      <c r="A138" s="26"/>
      <c r="B138" s="26"/>
      <c r="C138" s="39"/>
      <c r="D138" s="26"/>
      <c r="E138" s="26"/>
      <c r="F138" s="40" t="s">
        <v>33</v>
      </c>
      <c r="G138" s="41">
        <f t="shared" ref="G138:L138" si="31">G8+G14+G20+G26</f>
        <v>0</v>
      </c>
      <c r="H138" s="41">
        <f t="shared" si="31"/>
        <v>0</v>
      </c>
      <c r="I138" s="41">
        <f t="shared" si="31"/>
        <v>263</v>
      </c>
      <c r="J138" s="41">
        <f t="shared" si="31"/>
        <v>0</v>
      </c>
      <c r="K138" s="41">
        <f t="shared" si="31"/>
        <v>0</v>
      </c>
      <c r="L138" s="41">
        <f t="shared" si="31"/>
        <v>0</v>
      </c>
      <c r="M138" s="41">
        <f>SUM(G138:L138)</f>
        <v>263</v>
      </c>
    </row>
    <row r="139" spans="1:14" x14ac:dyDescent="0.3">
      <c r="A139" s="26"/>
      <c r="B139" s="26"/>
      <c r="C139" s="39"/>
      <c r="D139" s="26"/>
      <c r="E139" s="26"/>
      <c r="F139" s="42" t="s">
        <v>34</v>
      </c>
      <c r="G139" s="43">
        <f t="shared" ref="G139:L139" si="32">SUM(G137:G138)</f>
        <v>0</v>
      </c>
      <c r="H139" s="43">
        <f t="shared" si="32"/>
        <v>0</v>
      </c>
      <c r="I139" s="43">
        <f t="shared" si="32"/>
        <v>9976.5999999999985</v>
      </c>
      <c r="J139" s="43">
        <f t="shared" si="32"/>
        <v>998.69999999999993</v>
      </c>
      <c r="K139" s="43">
        <f t="shared" si="32"/>
        <v>356.38</v>
      </c>
      <c r="L139" s="43">
        <f t="shared" si="32"/>
        <v>227.42</v>
      </c>
      <c r="M139" s="44">
        <f>SUM(G139:L139)</f>
        <v>11559.099999999999</v>
      </c>
      <c r="N139" s="45"/>
    </row>
    <row r="140" spans="1:14" x14ac:dyDescent="0.3">
      <c r="A140" s="26"/>
      <c r="B140" s="26"/>
      <c r="C140" s="39"/>
      <c r="D140" s="26"/>
      <c r="E140" s="26"/>
      <c r="F140" s="40" t="s">
        <v>35</v>
      </c>
      <c r="G140" s="46" t="s">
        <v>36</v>
      </c>
      <c r="H140" s="46"/>
      <c r="I140" s="46" t="s">
        <v>36</v>
      </c>
      <c r="J140" s="46" t="s">
        <v>36</v>
      </c>
      <c r="K140" s="46" t="s">
        <v>36</v>
      </c>
      <c r="L140" s="46" t="s">
        <v>36</v>
      </c>
      <c r="M140" s="41">
        <f>SUM(G140:L140)</f>
        <v>0</v>
      </c>
    </row>
    <row r="141" spans="1:14" x14ac:dyDescent="0.3">
      <c r="A141" s="26"/>
      <c r="B141" s="26"/>
      <c r="C141" s="39"/>
      <c r="D141" s="26"/>
      <c r="E141" s="26"/>
      <c r="F141" s="40" t="s">
        <v>37</v>
      </c>
      <c r="G141" s="46" t="s">
        <v>36</v>
      </c>
      <c r="H141" s="47"/>
      <c r="I141" s="46" t="s">
        <v>36</v>
      </c>
      <c r="J141" s="46" t="s">
        <v>36</v>
      </c>
      <c r="K141" s="46" t="s">
        <v>36</v>
      </c>
      <c r="L141" s="46" t="s">
        <v>36</v>
      </c>
      <c r="M141" s="41">
        <f>SUM(G141:L141)</f>
        <v>0</v>
      </c>
    </row>
    <row r="142" spans="1:14" ht="17.25" thickBot="1" x14ac:dyDescent="0.35">
      <c r="A142" s="26"/>
      <c r="B142" s="26"/>
      <c r="C142" s="39"/>
      <c r="D142" s="26"/>
      <c r="E142" s="26"/>
      <c r="F142" s="48" t="s">
        <v>38</v>
      </c>
      <c r="G142" s="49">
        <f t="shared" ref="G142:L142" si="33">SUM(G139:G141)</f>
        <v>0</v>
      </c>
      <c r="H142" s="49">
        <f t="shared" si="33"/>
        <v>0</v>
      </c>
      <c r="I142" s="49">
        <f t="shared" si="33"/>
        <v>9976.5999999999985</v>
      </c>
      <c r="J142" s="49">
        <f t="shared" si="33"/>
        <v>998.69999999999993</v>
      </c>
      <c r="K142" s="49">
        <f t="shared" si="33"/>
        <v>356.38</v>
      </c>
      <c r="L142" s="49">
        <f t="shared" si="33"/>
        <v>227.42</v>
      </c>
      <c r="M142" s="50">
        <f>SUM(G142:L142)</f>
        <v>11559.099999999999</v>
      </c>
    </row>
    <row r="143" spans="1:14" x14ac:dyDescent="0.3">
      <c r="A143" s="26"/>
      <c r="B143" s="26"/>
      <c r="C143" s="26"/>
      <c r="D143" s="26"/>
      <c r="E143" s="26"/>
      <c r="F143" s="26"/>
      <c r="G143" s="28"/>
      <c r="H143" s="28"/>
      <c r="I143" s="28"/>
      <c r="J143" s="28"/>
      <c r="K143" s="28"/>
      <c r="L143" s="28"/>
      <c r="M143" s="28"/>
    </row>
  </sheetData>
  <mergeCells count="1">
    <mergeCell ref="P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C222-10CF-4CFB-B5A6-B9F7F3070B35}">
  <dimension ref="A1:S117"/>
  <sheetViews>
    <sheetView zoomScale="85" zoomScaleNormal="85" workbookViewId="0">
      <pane xSplit="1" ySplit="2" topLeftCell="C6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>
        <v>43708</v>
      </c>
      <c r="D3" s="8"/>
      <c r="E3" s="9">
        <v>43714</v>
      </c>
      <c r="F3" s="10" t="s">
        <v>131</v>
      </c>
      <c r="G3" s="11"/>
      <c r="H3" s="11"/>
      <c r="I3" s="11">
        <v>75.25</v>
      </c>
      <c r="J3" s="11"/>
      <c r="K3" s="11"/>
      <c r="L3" s="11"/>
      <c r="M3" s="11">
        <f>SUM(G3:L3)</f>
        <v>75.25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75.25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75.25</v>
      </c>
    </row>
    <row r="9" spans="1:13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72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72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72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72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75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62</v>
      </c>
      <c r="B27" s="8" t="s">
        <v>17</v>
      </c>
      <c r="C27" s="9">
        <v>43668</v>
      </c>
      <c r="D27" s="10" t="s">
        <v>88</v>
      </c>
      <c r="E27" s="9">
        <v>43640</v>
      </c>
      <c r="F27" s="10" t="s">
        <v>87</v>
      </c>
      <c r="G27" s="11"/>
      <c r="H27" s="11">
        <v>0</v>
      </c>
      <c r="I27" s="11">
        <v>352.4</v>
      </c>
      <c r="J27" s="11">
        <v>34</v>
      </c>
      <c r="K27" s="11">
        <v>6.63</v>
      </c>
      <c r="L27" s="11"/>
      <c r="M27" s="11">
        <f>SUM(G27:L27)</f>
        <v>393.03</v>
      </c>
    </row>
    <row r="28" spans="1:13" x14ac:dyDescent="0.3">
      <c r="A28" s="8" t="s">
        <v>62</v>
      </c>
      <c r="B28" s="8" t="s">
        <v>17</v>
      </c>
      <c r="C28" s="9">
        <v>43668</v>
      </c>
      <c r="D28" s="10" t="s">
        <v>88</v>
      </c>
      <c r="E28" s="9">
        <v>43644</v>
      </c>
      <c r="F28" s="10" t="s">
        <v>128</v>
      </c>
      <c r="G28" s="11"/>
      <c r="H28" s="11">
        <v>0</v>
      </c>
      <c r="I28" s="11">
        <v>75.5</v>
      </c>
      <c r="J28" s="11"/>
      <c r="K28" s="11"/>
      <c r="L28" s="11"/>
      <c r="M28" s="11">
        <f t="shared" ref="M28:M31" si="4">SUM(G28:L28)</f>
        <v>75.5</v>
      </c>
    </row>
    <row r="29" spans="1:13" x14ac:dyDescent="0.3">
      <c r="A29" s="8" t="s">
        <v>62</v>
      </c>
      <c r="B29" s="8" t="s">
        <v>17</v>
      </c>
      <c r="C29" s="9">
        <v>43668</v>
      </c>
      <c r="D29" s="10" t="s">
        <v>90</v>
      </c>
      <c r="E29" s="9">
        <v>43649</v>
      </c>
      <c r="F29" s="10" t="s">
        <v>87</v>
      </c>
      <c r="G29" s="11"/>
      <c r="H29" s="11"/>
      <c r="I29" s="11">
        <v>352.4</v>
      </c>
      <c r="J29" s="11">
        <v>32</v>
      </c>
      <c r="K29" s="11">
        <v>3.18</v>
      </c>
      <c r="L29" s="11"/>
      <c r="M29" s="11">
        <f t="shared" si="4"/>
        <v>387.58</v>
      </c>
    </row>
    <row r="30" spans="1:13" x14ac:dyDescent="0.3">
      <c r="A30" s="8" t="s">
        <v>86</v>
      </c>
      <c r="B30" s="8" t="s">
        <v>17</v>
      </c>
      <c r="C30" s="9">
        <v>43738</v>
      </c>
      <c r="D30" s="10" t="s">
        <v>88</v>
      </c>
      <c r="E30" s="9">
        <v>43728</v>
      </c>
      <c r="F30" s="10" t="s">
        <v>132</v>
      </c>
      <c r="G30" s="11"/>
      <c r="H30" s="11"/>
      <c r="I30" s="11"/>
      <c r="J30" s="11"/>
      <c r="K30" s="11">
        <v>99.21</v>
      </c>
      <c r="L30" s="11"/>
      <c r="M30" s="11">
        <f t="shared" si="4"/>
        <v>99.21</v>
      </c>
    </row>
    <row r="31" spans="1:13" x14ac:dyDescent="0.3">
      <c r="A31" s="8" t="s">
        <v>86</v>
      </c>
      <c r="B31" s="8" t="s">
        <v>17</v>
      </c>
      <c r="C31" s="9">
        <v>43738</v>
      </c>
      <c r="D31" s="10" t="s">
        <v>153</v>
      </c>
      <c r="E31" s="9">
        <v>43796</v>
      </c>
      <c r="F31" s="10" t="s">
        <v>135</v>
      </c>
      <c r="G31" s="11">
        <v>519.94000000000005</v>
      </c>
      <c r="H31" s="11"/>
      <c r="I31" s="11"/>
      <c r="J31" s="11"/>
      <c r="K31" s="11"/>
      <c r="L31" s="11"/>
      <c r="M31" s="11">
        <f t="shared" si="4"/>
        <v>519.94000000000005</v>
      </c>
    </row>
    <row r="32" spans="1:13" x14ac:dyDescent="0.3">
      <c r="A32" s="12" t="s">
        <v>16</v>
      </c>
      <c r="B32" s="13"/>
      <c r="C32" s="14"/>
      <c r="D32" s="15"/>
      <c r="E32" s="16"/>
      <c r="F32" s="13"/>
      <c r="G32" s="17">
        <f t="shared" ref="G32:M32" si="5">SUBTOTAL(9,G27:G31)</f>
        <v>519.94000000000005</v>
      </c>
      <c r="H32" s="17">
        <f t="shared" si="5"/>
        <v>0</v>
      </c>
      <c r="I32" s="17">
        <f t="shared" si="5"/>
        <v>780.3</v>
      </c>
      <c r="J32" s="17">
        <f t="shared" si="5"/>
        <v>66</v>
      </c>
      <c r="K32" s="17">
        <f t="shared" si="5"/>
        <v>109.02</v>
      </c>
      <c r="L32" s="17">
        <f t="shared" si="5"/>
        <v>0</v>
      </c>
      <c r="M32" s="17">
        <f t="shared" si="5"/>
        <v>1475.26</v>
      </c>
    </row>
    <row r="33" spans="1:13" x14ac:dyDescent="0.3">
      <c r="A33" s="10" t="s">
        <v>18</v>
      </c>
      <c r="B33" s="8" t="s">
        <v>17</v>
      </c>
      <c r="C33" s="20">
        <v>43657</v>
      </c>
      <c r="D33" s="10" t="s">
        <v>90</v>
      </c>
      <c r="E33" s="9">
        <v>43649</v>
      </c>
      <c r="F33" s="19" t="s">
        <v>111</v>
      </c>
      <c r="G33" s="11"/>
      <c r="H33" s="11"/>
      <c r="I33" s="11">
        <v>4.5999999999999996</v>
      </c>
      <c r="J33" s="11">
        <v>18.399999999999999</v>
      </c>
      <c r="K33" s="11"/>
      <c r="L33" s="11"/>
      <c r="M33" s="11">
        <f>SUM(G33:L33)</f>
        <v>23</v>
      </c>
    </row>
    <row r="34" spans="1:13" x14ac:dyDescent="0.3">
      <c r="A34" s="10" t="s">
        <v>18</v>
      </c>
      <c r="B34" s="8" t="s">
        <v>17</v>
      </c>
      <c r="C34" s="9">
        <v>43656</v>
      </c>
      <c r="D34" s="10" t="s">
        <v>95</v>
      </c>
      <c r="E34" s="9">
        <v>43657</v>
      </c>
      <c r="F34" s="19" t="s">
        <v>111</v>
      </c>
      <c r="G34" s="11"/>
      <c r="H34" s="11"/>
      <c r="I34" s="11">
        <v>39.75</v>
      </c>
      <c r="J34" s="11"/>
      <c r="K34" s="11"/>
      <c r="L34" s="11"/>
      <c r="M34" s="11">
        <f>SUM(G34:L34)</f>
        <v>39.75</v>
      </c>
    </row>
    <row r="35" spans="1:13" x14ac:dyDescent="0.3">
      <c r="A35" s="10" t="s">
        <v>18</v>
      </c>
      <c r="B35" s="8" t="s">
        <v>17</v>
      </c>
      <c r="C35" s="20">
        <v>43708</v>
      </c>
      <c r="D35" s="19" t="s">
        <v>90</v>
      </c>
      <c r="E35" s="9">
        <v>43719</v>
      </c>
      <c r="F35" s="19" t="s">
        <v>111</v>
      </c>
      <c r="G35" s="11"/>
      <c r="H35" s="11"/>
      <c r="I35" s="11">
        <v>58.3</v>
      </c>
      <c r="J35" s="11"/>
      <c r="K35" s="11"/>
      <c r="L35" s="11"/>
      <c r="M35" s="11">
        <f>SUM(G35:L35)</f>
        <v>58.3</v>
      </c>
    </row>
    <row r="36" spans="1:13" x14ac:dyDescent="0.3">
      <c r="A36" s="10" t="s">
        <v>18</v>
      </c>
      <c r="B36" s="8" t="s">
        <v>17</v>
      </c>
      <c r="C36" s="20">
        <v>43708</v>
      </c>
      <c r="D36" s="19" t="s">
        <v>95</v>
      </c>
      <c r="E36" s="9">
        <v>43713</v>
      </c>
      <c r="F36" s="19" t="s">
        <v>111</v>
      </c>
      <c r="G36" s="11"/>
      <c r="H36" s="11"/>
      <c r="I36" s="11">
        <v>58.3</v>
      </c>
      <c r="J36" s="11"/>
      <c r="K36" s="11"/>
      <c r="L36" s="11"/>
      <c r="M36" s="11">
        <f>SUM(G36:L36)</f>
        <v>58.3</v>
      </c>
    </row>
    <row r="37" spans="1:13" x14ac:dyDescent="0.3">
      <c r="A37" s="10" t="s">
        <v>18</v>
      </c>
      <c r="B37" s="8" t="s">
        <v>17</v>
      </c>
      <c r="C37" s="9">
        <v>43733</v>
      </c>
      <c r="D37" s="10" t="s">
        <v>95</v>
      </c>
      <c r="E37" s="9" t="s">
        <v>134</v>
      </c>
      <c r="F37" s="19" t="s">
        <v>111</v>
      </c>
      <c r="G37" s="11"/>
      <c r="H37" s="11"/>
      <c r="I37" s="11">
        <v>14.2</v>
      </c>
      <c r="J37" s="11">
        <v>29.6</v>
      </c>
      <c r="K37" s="11"/>
      <c r="L37" s="11"/>
      <c r="M37" s="11">
        <f>SUM(G37:L37)</f>
        <v>43.8</v>
      </c>
    </row>
    <row r="38" spans="1:13" x14ac:dyDescent="0.3">
      <c r="A38" s="12" t="s">
        <v>19</v>
      </c>
      <c r="B38" s="13"/>
      <c r="C38" s="16"/>
      <c r="D38" s="15"/>
      <c r="E38" s="16"/>
      <c r="F38" s="13"/>
      <c r="G38" s="17">
        <f t="shared" ref="G38:H38" si="6">SUBTOTAL(9,G33:G37)</f>
        <v>0</v>
      </c>
      <c r="H38" s="17">
        <f t="shared" si="6"/>
        <v>0</v>
      </c>
      <c r="I38" s="17">
        <f>SUBTOTAL(9,I33:I37)</f>
        <v>175.14999999999998</v>
      </c>
      <c r="J38" s="17">
        <f t="shared" ref="J38:M38" si="7">SUBTOTAL(9,J33:J37)</f>
        <v>48</v>
      </c>
      <c r="K38" s="17">
        <f t="shared" si="7"/>
        <v>0</v>
      </c>
      <c r="L38" s="17">
        <f t="shared" si="7"/>
        <v>0</v>
      </c>
      <c r="M38" s="17">
        <f t="shared" si="7"/>
        <v>223.14999999999998</v>
      </c>
    </row>
    <row r="39" spans="1:13" x14ac:dyDescent="0.3">
      <c r="A39" s="10" t="s">
        <v>48</v>
      </c>
      <c r="B39" s="8" t="s">
        <v>17</v>
      </c>
      <c r="C39" s="9">
        <v>43719</v>
      </c>
      <c r="D39" s="10" t="s">
        <v>95</v>
      </c>
      <c r="E39" s="9">
        <v>43657</v>
      </c>
      <c r="F39" s="10" t="s">
        <v>89</v>
      </c>
      <c r="G39" s="11"/>
      <c r="H39" s="11"/>
      <c r="I39" s="11">
        <v>7.2</v>
      </c>
      <c r="J39" s="11"/>
      <c r="K39" s="11"/>
      <c r="L39" s="11"/>
      <c r="M39" s="11">
        <f>SUM(G39:L39)</f>
        <v>7.2</v>
      </c>
    </row>
    <row r="40" spans="1:13" x14ac:dyDescent="0.3">
      <c r="A40" s="10" t="s">
        <v>48</v>
      </c>
      <c r="B40" s="8" t="s">
        <v>17</v>
      </c>
      <c r="C40" s="9"/>
      <c r="D40" s="10"/>
      <c r="E40" s="9"/>
      <c r="F40" s="10"/>
      <c r="G40" s="11"/>
      <c r="H40" s="11"/>
      <c r="I40" s="11"/>
      <c r="J40" s="11"/>
      <c r="K40" s="11"/>
      <c r="L40" s="11"/>
      <c r="M40" s="11">
        <f>SUM(G40:L40)</f>
        <v>0</v>
      </c>
    </row>
    <row r="41" spans="1:13" x14ac:dyDescent="0.3">
      <c r="A41" s="10" t="s">
        <v>48</v>
      </c>
      <c r="B41" s="8" t="s">
        <v>17</v>
      </c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>SUM(G41:L41)</f>
        <v>0</v>
      </c>
    </row>
    <row r="42" spans="1:13" x14ac:dyDescent="0.3">
      <c r="A42" s="10" t="s">
        <v>48</v>
      </c>
      <c r="B42" s="8" t="s">
        <v>17</v>
      </c>
      <c r="C42" s="9"/>
      <c r="D42" s="10"/>
      <c r="E42" s="9"/>
      <c r="F42" s="10"/>
      <c r="G42" s="11"/>
      <c r="H42" s="11"/>
      <c r="I42" s="11"/>
      <c r="J42" s="11"/>
      <c r="K42" s="11"/>
      <c r="L42" s="11"/>
      <c r="M42" s="11">
        <f>SUM(G42:L42)</f>
        <v>0</v>
      </c>
    </row>
    <row r="43" spans="1:13" x14ac:dyDescent="0.3">
      <c r="A43" s="12" t="s">
        <v>47</v>
      </c>
      <c r="B43" s="13" t="s">
        <v>17</v>
      </c>
      <c r="C43" s="14"/>
      <c r="D43" s="15"/>
      <c r="E43" s="16"/>
      <c r="F43" s="13"/>
      <c r="G43" s="17">
        <f>SUM(G39:G42)</f>
        <v>0</v>
      </c>
      <c r="H43" s="17">
        <f t="shared" ref="H43:M43" si="8">SUM(H39:H42)</f>
        <v>0</v>
      </c>
      <c r="I43" s="17">
        <f t="shared" si="8"/>
        <v>7.2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7.2</v>
      </c>
    </row>
    <row r="44" spans="1:13" x14ac:dyDescent="0.3">
      <c r="A44" s="10" t="s">
        <v>53</v>
      </c>
      <c r="B44" s="10" t="s">
        <v>17</v>
      </c>
      <c r="C44" s="20">
        <v>43708</v>
      </c>
      <c r="D44" s="10" t="s">
        <v>90</v>
      </c>
      <c r="E44" s="9">
        <v>43719</v>
      </c>
      <c r="F44" s="10" t="s">
        <v>116</v>
      </c>
      <c r="G44" s="11"/>
      <c r="H44" s="11"/>
      <c r="I44" s="11">
        <v>195.75</v>
      </c>
      <c r="J44" s="11"/>
      <c r="K44" s="11"/>
      <c r="L44" s="11"/>
      <c r="M44" s="11">
        <f>SUM(G44:L44)</f>
        <v>195.75</v>
      </c>
    </row>
    <row r="45" spans="1:13" x14ac:dyDescent="0.3">
      <c r="A45" s="10" t="s">
        <v>53</v>
      </c>
      <c r="B45" s="10" t="s">
        <v>17</v>
      </c>
      <c r="C45" s="20">
        <v>43708</v>
      </c>
      <c r="D45" s="19" t="s">
        <v>109</v>
      </c>
      <c r="E45" s="9">
        <v>43734</v>
      </c>
      <c r="F45" s="10" t="s">
        <v>116</v>
      </c>
      <c r="G45" s="11"/>
      <c r="H45" s="11"/>
      <c r="I45" s="11">
        <v>294.25</v>
      </c>
      <c r="J45" s="11"/>
      <c r="K45" s="11"/>
      <c r="L45" s="11"/>
      <c r="M45" s="11">
        <f>SUM(G45:L45)</f>
        <v>294.25</v>
      </c>
    </row>
    <row r="46" spans="1:13" x14ac:dyDescent="0.3">
      <c r="A46" s="10" t="s">
        <v>53</v>
      </c>
      <c r="B46" s="10" t="s">
        <v>17</v>
      </c>
      <c r="C46" s="20">
        <v>43708</v>
      </c>
      <c r="D46" s="10" t="s">
        <v>90</v>
      </c>
      <c r="E46" s="9">
        <v>43719</v>
      </c>
      <c r="F46" s="10" t="s">
        <v>132</v>
      </c>
      <c r="G46" s="11"/>
      <c r="H46" s="11"/>
      <c r="I46" s="11"/>
      <c r="J46" s="11"/>
      <c r="K46" s="11">
        <v>340.71</v>
      </c>
      <c r="L46" s="11">
        <v>0</v>
      </c>
      <c r="M46" s="11">
        <f t="shared" ref="M46" si="9">SUM(G46:L46)</f>
        <v>340.71</v>
      </c>
    </row>
    <row r="47" spans="1:13" x14ac:dyDescent="0.3">
      <c r="A47" s="10" t="s">
        <v>53</v>
      </c>
      <c r="B47" s="10" t="s">
        <v>17</v>
      </c>
      <c r="C47" s="20"/>
      <c r="D47" s="19"/>
      <c r="E47" s="9"/>
      <c r="F47" s="11"/>
      <c r="G47" s="11"/>
      <c r="H47" s="11"/>
      <c r="I47" s="11"/>
      <c r="J47" s="11"/>
      <c r="K47" s="11"/>
      <c r="L47" s="11"/>
      <c r="M47" s="11">
        <f>SUM(G47:L47)</f>
        <v>0</v>
      </c>
    </row>
    <row r="48" spans="1:13" x14ac:dyDescent="0.3">
      <c r="A48" s="10"/>
      <c r="B48" s="10"/>
      <c r="C48" s="20"/>
      <c r="D48" s="19"/>
      <c r="E48" s="9"/>
      <c r="F48" s="11"/>
      <c r="G48" s="11"/>
      <c r="H48" s="11"/>
      <c r="I48" s="11"/>
      <c r="J48" s="11"/>
      <c r="K48" s="11"/>
      <c r="L48" s="11">
        <v>0</v>
      </c>
      <c r="M48" s="11">
        <f t="shared" ref="M48" si="10">SUM(G48:L48)</f>
        <v>0</v>
      </c>
    </row>
    <row r="49" spans="1:13" x14ac:dyDescent="0.3">
      <c r="A49" s="12" t="s">
        <v>78</v>
      </c>
      <c r="B49" s="13"/>
      <c r="C49" s="14"/>
      <c r="D49" s="15"/>
      <c r="E49" s="16"/>
      <c r="F49" s="13"/>
      <c r="G49" s="17">
        <f>SUM(G44:G48)</f>
        <v>0</v>
      </c>
      <c r="H49" s="17">
        <f t="shared" ref="H49:M49" si="11">SUM(H44:H48)</f>
        <v>0</v>
      </c>
      <c r="I49" s="17">
        <f t="shared" si="11"/>
        <v>490</v>
      </c>
      <c r="J49" s="17">
        <f t="shared" si="11"/>
        <v>0</v>
      </c>
      <c r="K49" s="17">
        <f t="shared" si="11"/>
        <v>340.71</v>
      </c>
      <c r="L49" s="17">
        <f t="shared" si="11"/>
        <v>0</v>
      </c>
      <c r="M49" s="17">
        <f t="shared" si="11"/>
        <v>830.71</v>
      </c>
    </row>
    <row r="50" spans="1:13" x14ac:dyDescent="0.3">
      <c r="A50" s="10" t="s">
        <v>51</v>
      </c>
      <c r="B50" s="10" t="s">
        <v>17</v>
      </c>
      <c r="C50" s="20">
        <v>43648</v>
      </c>
      <c r="D50" s="10" t="s">
        <v>109</v>
      </c>
      <c r="E50" s="9">
        <v>43643</v>
      </c>
      <c r="F50" s="10" t="s">
        <v>94</v>
      </c>
      <c r="G50" s="11"/>
      <c r="H50" s="11">
        <v>0</v>
      </c>
      <c r="I50" s="11">
        <v>128.5</v>
      </c>
      <c r="J50" s="11">
        <v>11.5</v>
      </c>
      <c r="K50" s="11"/>
      <c r="L50" s="11"/>
      <c r="M50" s="11">
        <f>SUM(G50:L50)</f>
        <v>140</v>
      </c>
    </row>
    <row r="51" spans="1:13" x14ac:dyDescent="0.3">
      <c r="A51" s="10" t="s">
        <v>51</v>
      </c>
      <c r="B51" s="10" t="s">
        <v>17</v>
      </c>
      <c r="C51" s="20">
        <v>43670</v>
      </c>
      <c r="D51" s="19" t="s">
        <v>90</v>
      </c>
      <c r="E51" s="9">
        <v>43593</v>
      </c>
      <c r="F51" s="10" t="s">
        <v>94</v>
      </c>
      <c r="G51" s="11"/>
      <c r="H51" s="11">
        <v>0</v>
      </c>
      <c r="I51" s="11">
        <v>185</v>
      </c>
      <c r="J51" s="11">
        <v>11.5</v>
      </c>
      <c r="K51" s="11"/>
      <c r="L51" s="11">
        <v>0</v>
      </c>
      <c r="M51" s="11">
        <f t="shared" ref="M51:M52" si="12">SUM(G51:L51)</f>
        <v>196.5</v>
      </c>
    </row>
    <row r="52" spans="1:13" x14ac:dyDescent="0.3">
      <c r="A52" s="10" t="s">
        <v>51</v>
      </c>
      <c r="B52" s="10" t="s">
        <v>17</v>
      </c>
      <c r="C52" s="20">
        <v>43676</v>
      </c>
      <c r="D52" s="19" t="s">
        <v>90</v>
      </c>
      <c r="E52" s="9">
        <v>43649</v>
      </c>
      <c r="F52" s="10" t="s">
        <v>94</v>
      </c>
      <c r="G52" s="11"/>
      <c r="H52" s="11">
        <v>0</v>
      </c>
      <c r="I52" s="11">
        <v>128</v>
      </c>
      <c r="J52" s="11"/>
      <c r="K52" s="11"/>
      <c r="L52" s="11"/>
      <c r="M52" s="11">
        <f t="shared" si="12"/>
        <v>128</v>
      </c>
    </row>
    <row r="53" spans="1:13" x14ac:dyDescent="0.3">
      <c r="A53" s="10" t="s">
        <v>51</v>
      </c>
      <c r="B53" s="10" t="s">
        <v>17</v>
      </c>
      <c r="C53" s="20">
        <v>43708</v>
      </c>
      <c r="D53" s="19" t="s">
        <v>90</v>
      </c>
      <c r="E53" s="9">
        <v>43719</v>
      </c>
      <c r="F53" s="10" t="s">
        <v>94</v>
      </c>
      <c r="G53" s="11"/>
      <c r="H53" s="11"/>
      <c r="I53" s="11">
        <v>163.25</v>
      </c>
      <c r="J53" s="11"/>
      <c r="K53" s="11"/>
      <c r="L53" s="11"/>
      <c r="M53" s="11">
        <f>SUM(G53:L53)</f>
        <v>163.25</v>
      </c>
    </row>
    <row r="54" spans="1:13" x14ac:dyDescent="0.3">
      <c r="A54" s="10"/>
      <c r="B54" s="10"/>
      <c r="C54" s="20"/>
      <c r="D54" s="19"/>
      <c r="E54" s="9"/>
      <c r="F54" s="11"/>
      <c r="G54" s="11"/>
      <c r="H54" s="11"/>
      <c r="I54" s="11"/>
      <c r="J54" s="11"/>
      <c r="K54" s="11"/>
      <c r="L54" s="11">
        <v>0</v>
      </c>
      <c r="M54" s="11">
        <f t="shared" ref="M54" si="13">SUM(G54:L54)</f>
        <v>0</v>
      </c>
    </row>
    <row r="55" spans="1:13" x14ac:dyDescent="0.3">
      <c r="A55" s="12" t="s">
        <v>52</v>
      </c>
      <c r="B55" s="13"/>
      <c r="C55" s="14"/>
      <c r="D55" s="15"/>
      <c r="E55" s="16"/>
      <c r="F55" s="13"/>
      <c r="G55" s="17">
        <f>SUM(G50:G54)</f>
        <v>0</v>
      </c>
      <c r="H55" s="17">
        <f t="shared" ref="H55:M55" si="14">SUM(H50:H54)</f>
        <v>0</v>
      </c>
      <c r="I55" s="17">
        <f t="shared" si="14"/>
        <v>604.75</v>
      </c>
      <c r="J55" s="17">
        <f t="shared" si="14"/>
        <v>23</v>
      </c>
      <c r="K55" s="17">
        <f t="shared" si="14"/>
        <v>0</v>
      </c>
      <c r="L55" s="17">
        <f t="shared" si="14"/>
        <v>0</v>
      </c>
      <c r="M55" s="17">
        <f t="shared" si="14"/>
        <v>627.75</v>
      </c>
    </row>
    <row r="56" spans="1:13" x14ac:dyDescent="0.3">
      <c r="A56" s="10" t="s">
        <v>26</v>
      </c>
      <c r="B56" s="10" t="s">
        <v>17</v>
      </c>
      <c r="C56" s="9"/>
      <c r="D56" s="10"/>
      <c r="E56" s="9"/>
      <c r="F56" s="10"/>
      <c r="G56" s="11"/>
      <c r="H56" s="11"/>
      <c r="I56" s="11"/>
      <c r="J56" s="11"/>
      <c r="K56" s="11"/>
      <c r="L56" s="11"/>
      <c r="M56" s="11">
        <f t="shared" ref="M56" si="15">SUM(G56:L56)</f>
        <v>0</v>
      </c>
    </row>
    <row r="57" spans="1:13" x14ac:dyDescent="0.3">
      <c r="A57" s="10" t="s">
        <v>26</v>
      </c>
      <c r="B57" s="10" t="s">
        <v>17</v>
      </c>
      <c r="C57" s="9"/>
      <c r="D57" s="20"/>
      <c r="E57" s="9"/>
      <c r="F57" s="11"/>
      <c r="G57" s="11"/>
      <c r="H57" s="11"/>
      <c r="I57" s="11"/>
      <c r="J57" s="11"/>
      <c r="K57" s="11"/>
      <c r="L57" s="11"/>
      <c r="M57" s="11">
        <f t="shared" ref="M57:M60" si="16">SUM(G57:L57)</f>
        <v>0</v>
      </c>
    </row>
    <row r="58" spans="1:13" x14ac:dyDescent="0.3">
      <c r="A58" s="10" t="s">
        <v>26</v>
      </c>
      <c r="B58" s="10" t="s">
        <v>17</v>
      </c>
      <c r="C58" s="9"/>
      <c r="D58" s="20"/>
      <c r="E58" s="9"/>
      <c r="F58" s="11"/>
      <c r="G58" s="11"/>
      <c r="H58" s="11"/>
      <c r="I58" s="11"/>
      <c r="J58" s="11"/>
      <c r="K58" s="11"/>
      <c r="L58" s="11"/>
      <c r="M58" s="11">
        <f t="shared" si="16"/>
        <v>0</v>
      </c>
    </row>
    <row r="59" spans="1:13" x14ac:dyDescent="0.3">
      <c r="A59" s="10" t="s">
        <v>26</v>
      </c>
      <c r="B59" s="10" t="s">
        <v>17</v>
      </c>
      <c r="C59" s="9"/>
      <c r="D59" s="20"/>
      <c r="E59" s="9"/>
      <c r="F59" s="11"/>
      <c r="G59" s="11"/>
      <c r="H59" s="11"/>
      <c r="I59" s="11"/>
      <c r="J59" s="11"/>
      <c r="K59" s="11"/>
      <c r="L59" s="11"/>
      <c r="M59" s="11"/>
    </row>
    <row r="60" spans="1:13" x14ac:dyDescent="0.3">
      <c r="A60" s="10"/>
      <c r="B60" s="10"/>
      <c r="C60" s="20"/>
      <c r="D60" s="20"/>
      <c r="E60" s="9"/>
      <c r="F60" s="11"/>
      <c r="G60" s="11"/>
      <c r="H60" s="11"/>
      <c r="I60" s="11"/>
      <c r="J60" s="11"/>
      <c r="K60" s="11"/>
      <c r="L60" s="11"/>
      <c r="M60" s="11">
        <f t="shared" si="16"/>
        <v>0</v>
      </c>
    </row>
    <row r="61" spans="1:13" x14ac:dyDescent="0.3">
      <c r="A61" s="12" t="s">
        <v>46</v>
      </c>
      <c r="B61" s="13" t="s">
        <v>17</v>
      </c>
      <c r="C61" s="14"/>
      <c r="D61" s="15"/>
      <c r="E61" s="16"/>
      <c r="F61" s="13"/>
      <c r="G61" s="17">
        <f>SUM(G56:G60)</f>
        <v>0</v>
      </c>
      <c r="H61" s="17">
        <f t="shared" ref="H61:L61" si="17">SUM(H56:H60)</f>
        <v>0</v>
      </c>
      <c r="I61" s="17">
        <f t="shared" si="17"/>
        <v>0</v>
      </c>
      <c r="J61" s="17">
        <f t="shared" si="17"/>
        <v>0</v>
      </c>
      <c r="K61" s="17">
        <f t="shared" si="17"/>
        <v>0</v>
      </c>
      <c r="L61" s="17">
        <f t="shared" si="17"/>
        <v>0</v>
      </c>
      <c r="M61" s="17">
        <f>SUM(M56:M60)</f>
        <v>0</v>
      </c>
    </row>
    <row r="62" spans="1:13" x14ac:dyDescent="0.3">
      <c r="A62" s="8" t="s">
        <v>20</v>
      </c>
      <c r="B62" s="8" t="s">
        <v>17</v>
      </c>
      <c r="C62" s="9">
        <v>43738</v>
      </c>
      <c r="D62" s="10" t="s">
        <v>90</v>
      </c>
      <c r="E62" s="8">
        <v>43719</v>
      </c>
      <c r="F62" s="18" t="s">
        <v>123</v>
      </c>
      <c r="G62" s="11"/>
      <c r="H62" s="11"/>
      <c r="I62" s="11">
        <v>56.95</v>
      </c>
      <c r="J62" s="11"/>
      <c r="K62" s="11"/>
      <c r="L62" s="11"/>
      <c r="M62" s="11">
        <f>SUM(G62:L62)</f>
        <v>56.95</v>
      </c>
    </row>
    <row r="63" spans="1:13" x14ac:dyDescent="0.3">
      <c r="A63" s="10" t="s">
        <v>20</v>
      </c>
      <c r="B63" s="8" t="s">
        <v>17</v>
      </c>
      <c r="C63" s="9">
        <v>43738</v>
      </c>
      <c r="D63" s="10" t="s">
        <v>90</v>
      </c>
      <c r="E63" s="8">
        <v>43746</v>
      </c>
      <c r="F63" s="18" t="s">
        <v>123</v>
      </c>
      <c r="G63" s="11"/>
      <c r="H63" s="11"/>
      <c r="I63" s="11">
        <v>56.95</v>
      </c>
      <c r="J63" s="11"/>
      <c r="K63" s="11"/>
      <c r="L63" s="11"/>
      <c r="M63" s="11">
        <f t="shared" ref="M63:M66" si="18">SUM(G63:L63)</f>
        <v>56.95</v>
      </c>
    </row>
    <row r="64" spans="1:13" x14ac:dyDescent="0.3">
      <c r="A64" s="10" t="s">
        <v>20</v>
      </c>
      <c r="B64" s="8" t="s">
        <v>17</v>
      </c>
      <c r="C64" s="9">
        <v>43738</v>
      </c>
      <c r="D64" s="19" t="s">
        <v>109</v>
      </c>
      <c r="E64" s="8">
        <v>43734</v>
      </c>
      <c r="F64" s="18" t="s">
        <v>123</v>
      </c>
      <c r="G64" s="11"/>
      <c r="H64" s="11"/>
      <c r="I64" s="11">
        <v>56.95</v>
      </c>
      <c r="J64" s="11"/>
      <c r="K64" s="11"/>
      <c r="L64" s="11"/>
      <c r="M64" s="11">
        <f t="shared" si="18"/>
        <v>56.95</v>
      </c>
    </row>
    <row r="65" spans="1:19" x14ac:dyDescent="0.3">
      <c r="A65" s="10" t="s">
        <v>20</v>
      </c>
      <c r="B65" s="8" t="s">
        <v>17</v>
      </c>
      <c r="C65" s="9">
        <v>43738</v>
      </c>
      <c r="D65" s="10" t="s">
        <v>140</v>
      </c>
      <c r="E65" s="8">
        <v>43740</v>
      </c>
      <c r="F65" s="18" t="s">
        <v>123</v>
      </c>
      <c r="G65" s="11"/>
      <c r="H65" s="11"/>
      <c r="I65" s="11">
        <v>56.95</v>
      </c>
      <c r="J65" s="11"/>
      <c r="K65" s="11"/>
      <c r="L65" s="11"/>
      <c r="M65" s="11">
        <f t="shared" si="18"/>
        <v>56.95</v>
      </c>
    </row>
    <row r="66" spans="1:19" x14ac:dyDescent="0.3">
      <c r="A66" s="10"/>
      <c r="B66" s="8" t="s">
        <v>17</v>
      </c>
      <c r="C66" s="9"/>
      <c r="D66" s="19"/>
      <c r="E66" s="8"/>
      <c r="F66" s="18"/>
      <c r="G66" s="11"/>
      <c r="H66" s="11"/>
      <c r="I66" s="11"/>
      <c r="J66" s="11"/>
      <c r="K66" s="11"/>
      <c r="L66" s="11"/>
      <c r="M66" s="11">
        <f t="shared" si="18"/>
        <v>0</v>
      </c>
    </row>
    <row r="67" spans="1:19" x14ac:dyDescent="0.3">
      <c r="A67" s="12" t="s">
        <v>21</v>
      </c>
      <c r="B67" s="13"/>
      <c r="C67" s="16"/>
      <c r="D67" s="15"/>
      <c r="E67" s="16"/>
      <c r="F67" s="13"/>
      <c r="G67" s="17">
        <f t="shared" ref="G67:M67" si="19">SUBTOTAL(9,G62:G66)</f>
        <v>0</v>
      </c>
      <c r="H67" s="17">
        <f t="shared" si="19"/>
        <v>0</v>
      </c>
      <c r="I67" s="17">
        <f t="shared" si="19"/>
        <v>227.8</v>
      </c>
      <c r="J67" s="17">
        <f t="shared" si="19"/>
        <v>0</v>
      </c>
      <c r="K67" s="17">
        <f t="shared" si="19"/>
        <v>0</v>
      </c>
      <c r="L67" s="17">
        <f t="shared" si="19"/>
        <v>0</v>
      </c>
      <c r="M67" s="17">
        <f t="shared" si="19"/>
        <v>227.8</v>
      </c>
    </row>
    <row r="68" spans="1:19" x14ac:dyDescent="0.3">
      <c r="A68" s="10" t="s">
        <v>49</v>
      </c>
      <c r="B68" s="10" t="s">
        <v>17</v>
      </c>
      <c r="C68" s="20">
        <v>43677</v>
      </c>
      <c r="D68" s="10" t="s">
        <v>95</v>
      </c>
      <c r="E68" s="9">
        <v>43647</v>
      </c>
      <c r="F68" s="11" t="s">
        <v>129</v>
      </c>
      <c r="G68" s="11"/>
      <c r="H68" s="11"/>
      <c r="I68" s="11">
        <v>74.5</v>
      </c>
      <c r="J68" s="11">
        <v>4</v>
      </c>
      <c r="K68" s="11"/>
      <c r="L68" s="11"/>
      <c r="M68" s="11">
        <f>SUM(G68:L68)</f>
        <v>78.5</v>
      </c>
    </row>
    <row r="69" spans="1:19" x14ac:dyDescent="0.3">
      <c r="A69" s="10" t="s">
        <v>49</v>
      </c>
      <c r="B69" s="10" t="s">
        <v>17</v>
      </c>
      <c r="C69" s="20">
        <v>43677</v>
      </c>
      <c r="D69" s="10" t="s">
        <v>95</v>
      </c>
      <c r="E69" s="9">
        <v>43657</v>
      </c>
      <c r="F69" s="11" t="s">
        <v>129</v>
      </c>
      <c r="G69" s="11"/>
      <c r="H69" s="11"/>
      <c r="I69" s="11">
        <v>70.5</v>
      </c>
      <c r="J69" s="11"/>
      <c r="K69" s="11"/>
      <c r="L69" s="11">
        <v>0</v>
      </c>
      <c r="M69" s="11">
        <f t="shared" ref="M69" si="20">SUM(G69:L69)</f>
        <v>70.5</v>
      </c>
    </row>
    <row r="70" spans="1:19" x14ac:dyDescent="0.3">
      <c r="A70" s="10" t="s">
        <v>49</v>
      </c>
      <c r="B70" s="10" t="s">
        <v>17</v>
      </c>
      <c r="C70" s="20"/>
      <c r="D70" s="19"/>
      <c r="E70" s="9"/>
      <c r="F70" s="11"/>
      <c r="G70" s="11"/>
      <c r="H70" s="11"/>
      <c r="I70" s="11"/>
      <c r="J70" s="11"/>
      <c r="K70" s="11"/>
      <c r="L70" s="11"/>
      <c r="M70" s="11">
        <f>SUM(G70:L70)</f>
        <v>0</v>
      </c>
    </row>
    <row r="71" spans="1:19" x14ac:dyDescent="0.3">
      <c r="A71" s="10" t="s">
        <v>49</v>
      </c>
      <c r="B71" s="10" t="s">
        <v>17</v>
      </c>
      <c r="C71" s="20"/>
      <c r="D71" s="19"/>
      <c r="E71" s="9"/>
      <c r="F71" s="11"/>
      <c r="G71" s="11"/>
      <c r="H71" s="11"/>
      <c r="I71" s="11"/>
      <c r="J71" s="11"/>
      <c r="K71" s="11"/>
      <c r="L71" s="11"/>
      <c r="M71" s="11"/>
    </row>
    <row r="72" spans="1:19" x14ac:dyDescent="0.3">
      <c r="A72" s="10"/>
      <c r="B72" s="10"/>
      <c r="C72" s="20"/>
      <c r="D72" s="19"/>
      <c r="E72" s="9"/>
      <c r="F72" s="11"/>
      <c r="G72" s="11"/>
      <c r="H72" s="11"/>
      <c r="I72" s="11"/>
      <c r="J72" s="11"/>
      <c r="K72" s="11"/>
      <c r="L72" s="11">
        <v>0</v>
      </c>
      <c r="M72" s="11">
        <f t="shared" ref="M72" si="21">SUM(G72:L72)</f>
        <v>0</v>
      </c>
    </row>
    <row r="73" spans="1:19" x14ac:dyDescent="0.3">
      <c r="A73" s="12" t="s">
        <v>50</v>
      </c>
      <c r="B73" s="13"/>
      <c r="C73" s="14"/>
      <c r="D73" s="15"/>
      <c r="E73" s="16"/>
      <c r="F73" s="13"/>
      <c r="G73" s="17">
        <f>SUM(G68:G72)</f>
        <v>0</v>
      </c>
      <c r="H73" s="17">
        <f t="shared" ref="H73:M73" si="22">SUM(H68:H72)</f>
        <v>0</v>
      </c>
      <c r="I73" s="17">
        <f t="shared" si="22"/>
        <v>145</v>
      </c>
      <c r="J73" s="17">
        <f t="shared" si="22"/>
        <v>4</v>
      </c>
      <c r="K73" s="17">
        <f t="shared" si="22"/>
        <v>0</v>
      </c>
      <c r="L73" s="17">
        <f t="shared" si="22"/>
        <v>0</v>
      </c>
      <c r="M73" s="17">
        <f t="shared" si="22"/>
        <v>149</v>
      </c>
    </row>
    <row r="74" spans="1:19" x14ac:dyDescent="0.3">
      <c r="A74" s="10" t="s">
        <v>22</v>
      </c>
      <c r="B74" s="8" t="s">
        <v>17</v>
      </c>
      <c r="C74" s="9"/>
      <c r="D74" s="19"/>
      <c r="E74" s="8"/>
      <c r="F74" s="18"/>
      <c r="G74" s="11"/>
      <c r="H74" s="11"/>
      <c r="I74" s="11"/>
      <c r="J74" s="11"/>
      <c r="K74" s="11"/>
      <c r="L74" s="11"/>
      <c r="M74" s="11">
        <f t="shared" ref="M74:M77" si="23">SUM(G74:L74)</f>
        <v>0</v>
      </c>
    </row>
    <row r="75" spans="1:19" x14ac:dyDescent="0.3">
      <c r="A75" s="10" t="s">
        <v>22</v>
      </c>
      <c r="B75" s="8" t="s">
        <v>17</v>
      </c>
      <c r="C75" s="9"/>
      <c r="D75" s="19"/>
      <c r="E75" s="8"/>
      <c r="F75" s="18"/>
      <c r="G75" s="11"/>
      <c r="H75" s="11"/>
      <c r="I75" s="11"/>
      <c r="J75" s="11"/>
      <c r="K75" s="11"/>
      <c r="L75" s="11"/>
      <c r="M75" s="11">
        <f t="shared" si="23"/>
        <v>0</v>
      </c>
      <c r="R75" s="68"/>
      <c r="S75" s="68"/>
    </row>
    <row r="76" spans="1:19" x14ac:dyDescent="0.3">
      <c r="A76" s="10" t="s">
        <v>22</v>
      </c>
      <c r="B76" s="8" t="s">
        <v>17</v>
      </c>
      <c r="C76" s="9"/>
      <c r="D76" s="19"/>
      <c r="E76" s="8"/>
      <c r="F76" s="18"/>
      <c r="G76" s="11"/>
      <c r="H76" s="11"/>
      <c r="I76" s="11"/>
      <c r="J76" s="11"/>
      <c r="K76" s="11"/>
      <c r="L76" s="11"/>
      <c r="M76" s="11">
        <f t="shared" si="23"/>
        <v>0</v>
      </c>
    </row>
    <row r="77" spans="1:19" x14ac:dyDescent="0.3">
      <c r="A77" s="10" t="s">
        <v>22</v>
      </c>
      <c r="B77" s="8" t="s">
        <v>17</v>
      </c>
      <c r="C77" s="9"/>
      <c r="D77" s="19"/>
      <c r="E77" s="8"/>
      <c r="F77" s="18"/>
      <c r="G77" s="11"/>
      <c r="H77" s="11"/>
      <c r="I77" s="11"/>
      <c r="J77" s="11"/>
      <c r="K77" s="11"/>
      <c r="L77" s="11"/>
      <c r="M77" s="11">
        <f t="shared" si="23"/>
        <v>0</v>
      </c>
    </row>
    <row r="78" spans="1:19" x14ac:dyDescent="0.3">
      <c r="A78" s="12" t="s">
        <v>74</v>
      </c>
      <c r="B78" s="13"/>
      <c r="C78" s="14"/>
      <c r="D78" s="15"/>
      <c r="E78" s="16"/>
      <c r="F78" s="13"/>
      <c r="G78" s="17">
        <f>SUM(G74:G77)</f>
        <v>0</v>
      </c>
      <c r="H78" s="17">
        <f t="shared" ref="H78:M78" si="24">SUM(H74:H77)</f>
        <v>0</v>
      </c>
      <c r="I78" s="17">
        <f t="shared" si="24"/>
        <v>0</v>
      </c>
      <c r="J78" s="17">
        <f t="shared" si="24"/>
        <v>0</v>
      </c>
      <c r="K78" s="17">
        <f t="shared" si="24"/>
        <v>0</v>
      </c>
      <c r="L78" s="17">
        <f t="shared" si="24"/>
        <v>0</v>
      </c>
      <c r="M78" s="17">
        <f t="shared" si="24"/>
        <v>0</v>
      </c>
    </row>
    <row r="79" spans="1:19" x14ac:dyDescent="0.3">
      <c r="A79" s="10" t="s">
        <v>23</v>
      </c>
      <c r="B79" s="10" t="s">
        <v>17</v>
      </c>
      <c r="C79" s="20">
        <v>43661</v>
      </c>
      <c r="D79" s="19" t="s">
        <v>90</v>
      </c>
      <c r="E79" s="9">
        <v>43593</v>
      </c>
      <c r="F79" s="11" t="s">
        <v>101</v>
      </c>
      <c r="G79" s="11"/>
      <c r="H79" s="11"/>
      <c r="I79" s="11">
        <v>4.9000000000000004</v>
      </c>
      <c r="J79" s="11">
        <v>18.649999999999999</v>
      </c>
      <c r="K79" s="11">
        <v>15.56</v>
      </c>
      <c r="L79" s="11"/>
      <c r="M79" s="11">
        <f>SUM(G79:L79)</f>
        <v>39.11</v>
      </c>
    </row>
    <row r="80" spans="1:19" x14ac:dyDescent="0.3">
      <c r="A80" s="10" t="s">
        <v>23</v>
      </c>
      <c r="B80" s="10" t="s">
        <v>17</v>
      </c>
      <c r="C80" s="20">
        <v>43670</v>
      </c>
      <c r="D80" s="19" t="s">
        <v>109</v>
      </c>
      <c r="E80" s="9">
        <v>43626</v>
      </c>
      <c r="F80" s="11" t="s">
        <v>101</v>
      </c>
      <c r="G80" s="11"/>
      <c r="H80" s="11"/>
      <c r="I80" s="11"/>
      <c r="J80" s="11">
        <v>18.149999999999999</v>
      </c>
      <c r="K80" s="11">
        <v>4.5999999999999996</v>
      </c>
      <c r="L80" s="11">
        <v>0</v>
      </c>
      <c r="M80" s="11">
        <f t="shared" ref="M80" si="25">SUM(G80:L80)</f>
        <v>22.75</v>
      </c>
    </row>
    <row r="81" spans="1:13" x14ac:dyDescent="0.3">
      <c r="A81" s="10" t="s">
        <v>23</v>
      </c>
      <c r="B81" s="10" t="s">
        <v>17</v>
      </c>
      <c r="C81" s="20">
        <v>43708</v>
      </c>
      <c r="D81" s="19" t="s">
        <v>90</v>
      </c>
      <c r="E81" s="9">
        <v>43719</v>
      </c>
      <c r="F81" s="11" t="s">
        <v>119</v>
      </c>
      <c r="G81" s="11"/>
      <c r="H81" s="11"/>
      <c r="I81" s="11">
        <v>76.25</v>
      </c>
      <c r="J81" s="11"/>
      <c r="K81" s="11"/>
      <c r="L81" s="11"/>
      <c r="M81" s="11">
        <f>SUM(G81:L81)</f>
        <v>76.25</v>
      </c>
    </row>
    <row r="82" spans="1:13" x14ac:dyDescent="0.3">
      <c r="A82" s="10" t="s">
        <v>23</v>
      </c>
      <c r="B82" s="10" t="s">
        <v>17</v>
      </c>
      <c r="C82" s="20">
        <v>43708</v>
      </c>
      <c r="D82" s="19" t="s">
        <v>90</v>
      </c>
      <c r="E82" s="9">
        <v>43718</v>
      </c>
      <c r="F82" s="11" t="s">
        <v>101</v>
      </c>
      <c r="G82" s="11"/>
      <c r="H82" s="11"/>
      <c r="I82" s="11">
        <v>142.6</v>
      </c>
      <c r="J82" s="11"/>
      <c r="K82" s="11"/>
      <c r="L82" s="11"/>
      <c r="M82" s="11">
        <f t="shared" ref="M82:M84" si="26">SUM(G82:L82)</f>
        <v>142.6</v>
      </c>
    </row>
    <row r="83" spans="1:13" x14ac:dyDescent="0.3">
      <c r="A83" s="10" t="s">
        <v>23</v>
      </c>
      <c r="B83" s="10" t="s">
        <v>17</v>
      </c>
      <c r="C83" s="20">
        <v>43708</v>
      </c>
      <c r="D83" s="19" t="s">
        <v>90</v>
      </c>
      <c r="E83" s="9">
        <v>43781</v>
      </c>
      <c r="F83" s="11" t="s">
        <v>101</v>
      </c>
      <c r="G83" s="11"/>
      <c r="H83" s="11"/>
      <c r="I83" s="11">
        <v>142.6</v>
      </c>
      <c r="J83" s="11"/>
      <c r="K83" s="11"/>
      <c r="L83" s="11"/>
      <c r="M83" s="11">
        <f t="shared" si="26"/>
        <v>142.6</v>
      </c>
    </row>
    <row r="84" spans="1:13" x14ac:dyDescent="0.3">
      <c r="A84" s="10" t="s">
        <v>23</v>
      </c>
      <c r="B84" s="10" t="s">
        <v>17</v>
      </c>
      <c r="C84" s="20">
        <v>43738</v>
      </c>
      <c r="D84" s="19" t="s">
        <v>109</v>
      </c>
      <c r="E84" s="9">
        <v>43752</v>
      </c>
      <c r="F84" s="11" t="s">
        <v>101</v>
      </c>
      <c r="G84" s="11"/>
      <c r="H84" s="11"/>
      <c r="I84" s="11">
        <v>360.25</v>
      </c>
      <c r="J84" s="11"/>
      <c r="K84" s="11"/>
      <c r="L84" s="11"/>
      <c r="M84" s="11">
        <f t="shared" si="26"/>
        <v>360.25</v>
      </c>
    </row>
    <row r="85" spans="1:13" x14ac:dyDescent="0.3">
      <c r="A85" s="10" t="s">
        <v>23</v>
      </c>
      <c r="B85" s="10" t="s">
        <v>17</v>
      </c>
      <c r="C85" s="20"/>
      <c r="D85" s="19"/>
      <c r="E85" s="9"/>
      <c r="F85" s="11"/>
      <c r="G85" s="11"/>
      <c r="H85" s="11"/>
      <c r="I85" s="11"/>
      <c r="J85" s="11"/>
      <c r="K85" s="11"/>
      <c r="L85" s="11">
        <v>0</v>
      </c>
      <c r="M85" s="11">
        <f t="shared" ref="M85" si="27">SUM(G85:L85)</f>
        <v>0</v>
      </c>
    </row>
    <row r="86" spans="1:13" x14ac:dyDescent="0.3">
      <c r="A86" s="12" t="s">
        <v>24</v>
      </c>
      <c r="B86" s="13"/>
      <c r="C86" s="14"/>
      <c r="D86" s="15"/>
      <c r="E86" s="16"/>
      <c r="F86" s="13"/>
      <c r="G86" s="17">
        <f>SUM(G79:G85)</f>
        <v>0</v>
      </c>
      <c r="H86" s="17">
        <f t="shared" ref="H86:M86" si="28">SUM(H79:H85)</f>
        <v>0</v>
      </c>
      <c r="I86" s="17">
        <f t="shared" si="28"/>
        <v>726.6</v>
      </c>
      <c r="J86" s="17">
        <f t="shared" si="28"/>
        <v>36.799999999999997</v>
      </c>
      <c r="K86" s="17">
        <f t="shared" si="28"/>
        <v>20.16</v>
      </c>
      <c r="L86" s="17">
        <f t="shared" si="28"/>
        <v>0</v>
      </c>
      <c r="M86" s="17">
        <f t="shared" si="28"/>
        <v>783.56000000000006</v>
      </c>
    </row>
    <row r="87" spans="1:13" x14ac:dyDescent="0.3">
      <c r="A87" s="10" t="s">
        <v>79</v>
      </c>
      <c r="B87" s="10" t="s">
        <v>17</v>
      </c>
      <c r="C87" s="20"/>
      <c r="D87" s="19"/>
      <c r="E87" s="9"/>
      <c r="F87" s="11"/>
      <c r="G87" s="11"/>
      <c r="H87" s="11"/>
      <c r="I87" s="11"/>
      <c r="J87" s="11"/>
      <c r="K87" s="11"/>
      <c r="L87" s="11"/>
      <c r="M87" s="11">
        <f>SUM(G87:L87)</f>
        <v>0</v>
      </c>
    </row>
    <row r="88" spans="1:13" x14ac:dyDescent="0.3">
      <c r="A88" s="10" t="s">
        <v>79</v>
      </c>
      <c r="B88" s="10" t="s">
        <v>17</v>
      </c>
      <c r="C88" s="20"/>
      <c r="D88" s="19"/>
      <c r="E88" s="9"/>
      <c r="F88" s="11"/>
      <c r="G88" s="11"/>
      <c r="H88" s="11"/>
      <c r="I88" s="11"/>
      <c r="J88" s="11"/>
      <c r="K88" s="11"/>
      <c r="L88" s="11">
        <v>0</v>
      </c>
      <c r="M88" s="11">
        <f t="shared" ref="M88" si="29">SUM(G88:L88)</f>
        <v>0</v>
      </c>
    </row>
    <row r="89" spans="1:13" x14ac:dyDescent="0.3">
      <c r="A89" s="10" t="s">
        <v>79</v>
      </c>
      <c r="B89" s="10" t="s">
        <v>17</v>
      </c>
      <c r="C89" s="20"/>
      <c r="D89" s="19"/>
      <c r="E89" s="9"/>
      <c r="F89" s="11"/>
      <c r="G89" s="11"/>
      <c r="H89" s="11"/>
      <c r="I89" s="11"/>
      <c r="J89" s="11"/>
      <c r="K89" s="11"/>
      <c r="L89" s="11"/>
      <c r="M89" s="11"/>
    </row>
    <row r="90" spans="1:13" x14ac:dyDescent="0.3">
      <c r="A90" s="10" t="s">
        <v>79</v>
      </c>
      <c r="B90" s="10" t="s">
        <v>17</v>
      </c>
      <c r="C90" s="20"/>
      <c r="D90" s="19"/>
      <c r="E90" s="9"/>
      <c r="F90" s="11"/>
      <c r="G90" s="11"/>
      <c r="H90" s="11"/>
      <c r="I90" s="11"/>
      <c r="J90" s="11"/>
      <c r="K90" s="11"/>
      <c r="L90" s="11"/>
      <c r="M90" s="11">
        <f>SUM(G90:L90)</f>
        <v>0</v>
      </c>
    </row>
    <row r="91" spans="1:13" x14ac:dyDescent="0.3">
      <c r="A91" s="10"/>
      <c r="B91" s="10"/>
      <c r="C91" s="20"/>
      <c r="D91" s="19"/>
      <c r="E91" s="9"/>
      <c r="F91" s="11"/>
      <c r="G91" s="11"/>
      <c r="H91" s="11"/>
      <c r="I91" s="11"/>
      <c r="J91" s="11"/>
      <c r="K91" s="11"/>
      <c r="L91" s="11">
        <v>0</v>
      </c>
      <c r="M91" s="11">
        <f t="shared" ref="M91" si="30">SUM(G91:L91)</f>
        <v>0</v>
      </c>
    </row>
    <row r="92" spans="1:13" x14ac:dyDescent="0.3">
      <c r="A92" s="12" t="s">
        <v>80</v>
      </c>
      <c r="B92" s="13"/>
      <c r="C92" s="14"/>
      <c r="D92" s="15"/>
      <c r="E92" s="16"/>
      <c r="F92" s="13"/>
      <c r="G92" s="17">
        <f>SUM(G87:G91)</f>
        <v>0</v>
      </c>
      <c r="H92" s="17">
        <f t="shared" ref="H92:M92" si="31">SUM(H87:H91)</f>
        <v>0</v>
      </c>
      <c r="I92" s="17">
        <f t="shared" si="31"/>
        <v>0</v>
      </c>
      <c r="J92" s="17">
        <f t="shared" si="31"/>
        <v>0</v>
      </c>
      <c r="K92" s="17">
        <f t="shared" si="31"/>
        <v>0</v>
      </c>
      <c r="L92" s="17">
        <f t="shared" si="31"/>
        <v>0</v>
      </c>
      <c r="M92" s="17">
        <f t="shared" si="31"/>
        <v>0</v>
      </c>
    </row>
    <row r="93" spans="1:13" x14ac:dyDescent="0.3">
      <c r="A93" s="10" t="s">
        <v>41</v>
      </c>
      <c r="B93" s="10" t="s">
        <v>17</v>
      </c>
      <c r="C93" s="20"/>
      <c r="D93" s="19"/>
      <c r="E93" s="9"/>
      <c r="F93" s="11"/>
      <c r="G93" s="11"/>
      <c r="H93" s="11"/>
      <c r="I93" s="11"/>
      <c r="J93" s="11"/>
      <c r="K93" s="11"/>
      <c r="L93" s="11"/>
      <c r="M93" s="11">
        <f>SUM(G93:L93)</f>
        <v>0</v>
      </c>
    </row>
    <row r="94" spans="1:13" x14ac:dyDescent="0.3">
      <c r="A94" s="10" t="s">
        <v>41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/>
      <c r="K94" s="11"/>
      <c r="L94" s="11">
        <v>0</v>
      </c>
      <c r="M94" s="11">
        <f t="shared" ref="M94" si="32">SUM(G94:L94)</f>
        <v>0</v>
      </c>
    </row>
    <row r="95" spans="1:13" x14ac:dyDescent="0.3">
      <c r="A95" s="10" t="s">
        <v>41</v>
      </c>
      <c r="B95" s="10" t="s">
        <v>17</v>
      </c>
      <c r="C95" s="20"/>
      <c r="D95" s="19"/>
      <c r="E95" s="9"/>
      <c r="F95" s="11"/>
      <c r="G95" s="11"/>
      <c r="H95" s="11"/>
      <c r="I95" s="11"/>
      <c r="J95" s="11"/>
      <c r="K95" s="11"/>
      <c r="L95" s="11"/>
      <c r="M95" s="11"/>
    </row>
    <row r="96" spans="1:13" x14ac:dyDescent="0.3">
      <c r="A96" s="10" t="s">
        <v>41</v>
      </c>
      <c r="B96" s="10" t="s">
        <v>17</v>
      </c>
      <c r="C96" s="20"/>
      <c r="D96" s="19"/>
      <c r="E96" s="9"/>
      <c r="F96" s="11"/>
      <c r="G96" s="11"/>
      <c r="H96" s="11"/>
      <c r="I96" s="11"/>
      <c r="J96" s="11"/>
      <c r="K96" s="11"/>
      <c r="L96" s="11"/>
      <c r="M96" s="11">
        <f>SUM(G96:L96)</f>
        <v>0</v>
      </c>
    </row>
    <row r="97" spans="1:19" x14ac:dyDescent="0.3">
      <c r="A97" s="10"/>
      <c r="B97" s="10"/>
      <c r="C97" s="20"/>
      <c r="D97" s="19"/>
      <c r="E97" s="9"/>
      <c r="F97" s="11"/>
      <c r="G97" s="11"/>
      <c r="H97" s="11"/>
      <c r="I97" s="11"/>
      <c r="J97" s="11"/>
      <c r="K97" s="11"/>
      <c r="L97" s="11">
        <v>0</v>
      </c>
      <c r="M97" s="11">
        <f t="shared" ref="M97" si="33">SUM(G97:L97)</f>
        <v>0</v>
      </c>
    </row>
    <row r="98" spans="1:19" x14ac:dyDescent="0.3">
      <c r="A98" s="12" t="s">
        <v>43</v>
      </c>
      <c r="B98" s="13"/>
      <c r="C98" s="14"/>
      <c r="D98" s="15"/>
      <c r="E98" s="16"/>
      <c r="F98" s="13"/>
      <c r="G98" s="17">
        <f>SUM(G93:G97)</f>
        <v>0</v>
      </c>
      <c r="H98" s="17">
        <f t="shared" ref="H98:M98" si="34">SUM(H93:H97)</f>
        <v>0</v>
      </c>
      <c r="I98" s="17">
        <f t="shared" si="34"/>
        <v>0</v>
      </c>
      <c r="J98" s="17">
        <f t="shared" si="34"/>
        <v>0</v>
      </c>
      <c r="K98" s="17">
        <f t="shared" si="34"/>
        <v>0</v>
      </c>
      <c r="L98" s="17">
        <f t="shared" si="34"/>
        <v>0</v>
      </c>
      <c r="M98" s="17">
        <f t="shared" si="34"/>
        <v>0</v>
      </c>
    </row>
    <row r="99" spans="1:19" x14ac:dyDescent="0.3">
      <c r="A99" s="10" t="s">
        <v>39</v>
      </c>
      <c r="B99" s="10" t="s">
        <v>17</v>
      </c>
      <c r="C99" s="20">
        <v>43707</v>
      </c>
      <c r="D99" s="19" t="s">
        <v>130</v>
      </c>
      <c r="E99" s="9">
        <v>43621</v>
      </c>
      <c r="F99" s="11" t="s">
        <v>108</v>
      </c>
      <c r="G99" s="11"/>
      <c r="H99" s="11"/>
      <c r="I99" s="11">
        <v>94.1</v>
      </c>
      <c r="J99" s="11">
        <v>8.9</v>
      </c>
      <c r="K99" s="11"/>
      <c r="L99" s="11"/>
      <c r="M99" s="11">
        <f>SUM(G99:L99)</f>
        <v>103</v>
      </c>
    </row>
    <row r="100" spans="1:19" x14ac:dyDescent="0.3">
      <c r="A100" s="10" t="s">
        <v>39</v>
      </c>
      <c r="B100" s="10" t="s">
        <v>17</v>
      </c>
      <c r="C100" s="20">
        <v>43707</v>
      </c>
      <c r="D100" s="20" t="s">
        <v>90</v>
      </c>
      <c r="E100" s="9">
        <v>43649</v>
      </c>
      <c r="F100" s="11" t="s">
        <v>108</v>
      </c>
      <c r="G100" s="11"/>
      <c r="H100" s="11"/>
      <c r="I100" s="11">
        <v>50.7</v>
      </c>
      <c r="J100" s="11">
        <v>10</v>
      </c>
      <c r="K100" s="11">
        <v>3.99</v>
      </c>
      <c r="L100" s="11"/>
      <c r="M100" s="11">
        <f t="shared" ref="M100:M103" si="35">SUM(G100:L100)</f>
        <v>64.69</v>
      </c>
    </row>
    <row r="101" spans="1:19" x14ac:dyDescent="0.3">
      <c r="A101" s="10" t="s">
        <v>39</v>
      </c>
      <c r="B101" s="10" t="s">
        <v>17</v>
      </c>
      <c r="C101" s="20"/>
      <c r="D101" s="20"/>
      <c r="E101" s="9"/>
      <c r="F101" s="11"/>
      <c r="G101" s="11"/>
      <c r="H101" s="11"/>
      <c r="I101" s="11"/>
      <c r="J101" s="11"/>
      <c r="K101" s="11"/>
      <c r="L101" s="11"/>
      <c r="M101" s="11">
        <f t="shared" si="35"/>
        <v>0</v>
      </c>
    </row>
    <row r="102" spans="1:19" x14ac:dyDescent="0.3">
      <c r="A102" s="10" t="s">
        <v>39</v>
      </c>
      <c r="B102" s="10" t="s">
        <v>17</v>
      </c>
      <c r="C102" s="20"/>
      <c r="D102" s="20"/>
      <c r="E102" s="9"/>
      <c r="F102" s="11"/>
      <c r="G102" s="11"/>
      <c r="H102" s="11"/>
      <c r="I102" s="11"/>
      <c r="J102" s="11"/>
      <c r="K102" s="11"/>
      <c r="L102" s="11"/>
      <c r="M102" s="11">
        <f t="shared" si="35"/>
        <v>0</v>
      </c>
    </row>
    <row r="103" spans="1:19" x14ac:dyDescent="0.3">
      <c r="A103" s="10"/>
      <c r="B103" s="10"/>
      <c r="C103" s="20"/>
      <c r="D103" s="20"/>
      <c r="E103" s="9"/>
      <c r="F103" s="11"/>
      <c r="G103" s="11"/>
      <c r="H103" s="11"/>
      <c r="I103" s="11"/>
      <c r="J103" s="11"/>
      <c r="K103" s="11"/>
      <c r="L103" s="11"/>
      <c r="M103" s="11">
        <f t="shared" si="35"/>
        <v>0</v>
      </c>
    </row>
    <row r="104" spans="1:19" x14ac:dyDescent="0.3">
      <c r="A104" s="12" t="s">
        <v>40</v>
      </c>
      <c r="B104" s="13"/>
      <c r="C104" s="14"/>
      <c r="D104" s="15"/>
      <c r="E104" s="16"/>
      <c r="F104" s="13"/>
      <c r="G104" s="17">
        <f>SUBTOTAL(9,G99:G103)</f>
        <v>0</v>
      </c>
      <c r="H104" s="17">
        <f t="shared" ref="H104:L104" si="36">SUBTOTAL(9,H99:H103)</f>
        <v>0</v>
      </c>
      <c r="I104" s="17">
        <f t="shared" si="36"/>
        <v>144.80000000000001</v>
      </c>
      <c r="J104" s="17">
        <f t="shared" si="36"/>
        <v>18.899999999999999</v>
      </c>
      <c r="K104" s="17">
        <f t="shared" si="36"/>
        <v>3.99</v>
      </c>
      <c r="L104" s="17">
        <f t="shared" si="36"/>
        <v>0</v>
      </c>
      <c r="M104" s="17">
        <f>SUBTOTAL(9,M99:M103)</f>
        <v>167.69</v>
      </c>
    </row>
    <row r="105" spans="1:19" ht="17.25" thickBot="1" x14ac:dyDescent="0.35">
      <c r="A105" s="22"/>
      <c r="B105" s="22"/>
      <c r="C105" s="23"/>
      <c r="D105" s="22"/>
      <c r="E105" s="22"/>
      <c r="F105" s="24"/>
      <c r="G105" s="25">
        <f>G8+G14+G20+G26+G32+G38+G43+G49+G55+G61+G67+G73+G78+G86+G92+G98+G104</f>
        <v>519.94000000000005</v>
      </c>
      <c r="H105" s="25">
        <f t="shared" ref="H105:M105" si="37">H8+H14+H20+H26+H32+H38+H43+H49+H55+H61+H67+H73+H78+H86+H92+H98+H104</f>
        <v>0</v>
      </c>
      <c r="I105" s="25">
        <f t="shared" si="37"/>
        <v>3376.85</v>
      </c>
      <c r="J105" s="25">
        <f t="shared" si="37"/>
        <v>196.70000000000002</v>
      </c>
      <c r="K105" s="25">
        <f t="shared" si="37"/>
        <v>473.88</v>
      </c>
      <c r="L105" s="25">
        <f t="shared" si="37"/>
        <v>0</v>
      </c>
      <c r="M105" s="25">
        <f t="shared" si="37"/>
        <v>4567.37</v>
      </c>
    </row>
    <row r="106" spans="1:19" ht="17.25" thickTop="1" x14ac:dyDescent="0.3">
      <c r="A106" s="26"/>
      <c r="B106" s="26"/>
      <c r="C106" s="27"/>
      <c r="D106" s="26"/>
      <c r="E106" s="26"/>
      <c r="F106" s="26"/>
      <c r="G106" s="28"/>
      <c r="H106" s="28"/>
      <c r="I106" s="28"/>
      <c r="J106" s="28"/>
      <c r="K106" s="28"/>
      <c r="L106" s="28"/>
      <c r="M106" s="28"/>
      <c r="O106" s="29"/>
      <c r="R106" s="30"/>
    </row>
    <row r="107" spans="1:19" x14ac:dyDescent="0.3">
      <c r="E107" s="31"/>
      <c r="F107" s="31"/>
      <c r="N107" s="29"/>
      <c r="O107" s="29"/>
    </row>
    <row r="108" spans="1:19" ht="17.25" thickBot="1" x14ac:dyDescent="0.35">
      <c r="A108" s="26"/>
      <c r="B108" s="26"/>
      <c r="C108" s="27"/>
      <c r="D108" s="26"/>
      <c r="E108" s="26"/>
      <c r="F108" s="26"/>
      <c r="G108" s="28"/>
      <c r="H108" s="28"/>
      <c r="I108" s="28"/>
      <c r="J108" s="28"/>
      <c r="K108" s="28"/>
      <c r="L108" s="28"/>
      <c r="M108" s="28"/>
      <c r="O108" s="29"/>
    </row>
    <row r="109" spans="1:19" ht="17.25" thickBot="1" x14ac:dyDescent="0.35">
      <c r="A109" s="26"/>
      <c r="B109" s="26"/>
      <c r="C109" s="26"/>
      <c r="D109" s="26"/>
      <c r="E109" s="26"/>
      <c r="F109" s="32" t="s">
        <v>27</v>
      </c>
      <c r="G109" s="33"/>
      <c r="H109" s="33"/>
      <c r="I109" s="33"/>
      <c r="J109" s="33"/>
      <c r="K109" s="33"/>
      <c r="L109" s="33"/>
      <c r="M109" s="34"/>
    </row>
    <row r="110" spans="1:19" ht="52.5" x14ac:dyDescent="0.3">
      <c r="A110" s="26"/>
      <c r="B110" s="26"/>
      <c r="C110" s="26"/>
      <c r="D110" s="26"/>
      <c r="E110" s="26"/>
      <c r="F110" s="35"/>
      <c r="G110" s="36" t="s">
        <v>6</v>
      </c>
      <c r="H110" s="37" t="s">
        <v>28</v>
      </c>
      <c r="I110" s="37" t="s">
        <v>29</v>
      </c>
      <c r="J110" s="37" t="s">
        <v>30</v>
      </c>
      <c r="K110" s="37" t="s">
        <v>10</v>
      </c>
      <c r="L110" s="37" t="s">
        <v>11</v>
      </c>
      <c r="M110" s="38" t="s">
        <v>31</v>
      </c>
    </row>
    <row r="111" spans="1:19" x14ac:dyDescent="0.3">
      <c r="A111" s="26"/>
      <c r="B111" s="26"/>
      <c r="C111" s="39"/>
      <c r="D111" s="26"/>
      <c r="E111" s="26"/>
      <c r="F111" s="40" t="s">
        <v>32</v>
      </c>
      <c r="G111" s="41">
        <f>G105-G112</f>
        <v>519.94000000000005</v>
      </c>
      <c r="H111" s="41">
        <f t="shared" ref="H111:M111" si="38">H105-H112</f>
        <v>0</v>
      </c>
      <c r="I111" s="41">
        <f t="shared" si="38"/>
        <v>3301.6</v>
      </c>
      <c r="J111" s="41">
        <f t="shared" si="38"/>
        <v>196.70000000000002</v>
      </c>
      <c r="K111" s="41">
        <f t="shared" si="38"/>
        <v>473.88</v>
      </c>
      <c r="L111" s="41">
        <f t="shared" si="38"/>
        <v>0</v>
      </c>
      <c r="M111" s="41">
        <f t="shared" si="38"/>
        <v>4492.12</v>
      </c>
      <c r="R111" s="3">
        <v>1258.2</v>
      </c>
      <c r="S111" s="3" t="s">
        <v>136</v>
      </c>
    </row>
    <row r="112" spans="1:19" x14ac:dyDescent="0.3">
      <c r="A112" s="26"/>
      <c r="B112" s="26"/>
      <c r="C112" s="39"/>
      <c r="D112" s="26"/>
      <c r="E112" s="26"/>
      <c r="F112" s="40" t="s">
        <v>33</v>
      </c>
      <c r="G112" s="41">
        <f>G8+G14+G20+G26</f>
        <v>0</v>
      </c>
      <c r="H112" s="41">
        <f t="shared" ref="H112:L112" si="39">H8+H14+H20+H26</f>
        <v>0</v>
      </c>
      <c r="I112" s="41">
        <f t="shared" si="39"/>
        <v>75.25</v>
      </c>
      <c r="J112" s="41">
        <f t="shared" si="39"/>
        <v>0</v>
      </c>
      <c r="K112" s="41">
        <f t="shared" si="39"/>
        <v>0</v>
      </c>
      <c r="L112" s="41">
        <f t="shared" si="39"/>
        <v>0</v>
      </c>
      <c r="M112" s="41">
        <f>SUM(G112:L112)</f>
        <v>75.25</v>
      </c>
      <c r="R112" s="3">
        <f>1639.7</f>
        <v>1639.7</v>
      </c>
      <c r="S112" s="3" t="s">
        <v>137</v>
      </c>
    </row>
    <row r="113" spans="1:19" x14ac:dyDescent="0.3">
      <c r="A113" s="26"/>
      <c r="B113" s="26"/>
      <c r="C113" s="39"/>
      <c r="D113" s="26"/>
      <c r="E113" s="26"/>
      <c r="F113" s="42" t="s">
        <v>34</v>
      </c>
      <c r="G113" s="43">
        <f t="shared" ref="G113:L113" si="40">SUM(G111:G112)</f>
        <v>519.94000000000005</v>
      </c>
      <c r="H113" s="43">
        <f t="shared" si="40"/>
        <v>0</v>
      </c>
      <c r="I113" s="43">
        <f t="shared" si="40"/>
        <v>3376.85</v>
      </c>
      <c r="J113" s="43">
        <f t="shared" si="40"/>
        <v>196.70000000000002</v>
      </c>
      <c r="K113" s="43">
        <f t="shared" si="40"/>
        <v>473.88</v>
      </c>
      <c r="L113" s="43">
        <f t="shared" si="40"/>
        <v>0</v>
      </c>
      <c r="M113" s="44">
        <f>SUM(G113:L113)</f>
        <v>4567.37</v>
      </c>
      <c r="N113" s="45"/>
      <c r="R113" s="3">
        <v>1594.22</v>
      </c>
      <c r="S113" s="3" t="s">
        <v>138</v>
      </c>
    </row>
    <row r="114" spans="1:19" x14ac:dyDescent="0.3">
      <c r="A114" s="26"/>
      <c r="B114" s="26"/>
      <c r="C114" s="39"/>
      <c r="D114" s="26"/>
      <c r="E114" s="26"/>
      <c r="F114" s="40" t="s">
        <v>35</v>
      </c>
      <c r="G114" s="46" t="s">
        <v>36</v>
      </c>
      <c r="H114" s="46"/>
      <c r="I114" s="46" t="s">
        <v>36</v>
      </c>
      <c r="J114" s="46" t="s">
        <v>36</v>
      </c>
      <c r="K114" s="46" t="s">
        <v>36</v>
      </c>
      <c r="L114" s="46" t="s">
        <v>36</v>
      </c>
      <c r="M114" s="41">
        <f>SUM(G114:L114)</f>
        <v>0</v>
      </c>
      <c r="R114" s="68">
        <f>SUM(R111:R113)</f>
        <v>4492.12</v>
      </c>
      <c r="S114" s="68" t="s">
        <v>12</v>
      </c>
    </row>
    <row r="115" spans="1:19" x14ac:dyDescent="0.3">
      <c r="A115" s="26"/>
      <c r="B115" s="26"/>
      <c r="C115" s="39"/>
      <c r="D115" s="26"/>
      <c r="E115" s="26"/>
      <c r="F115" s="40" t="s">
        <v>37</v>
      </c>
      <c r="G115" s="46" t="s">
        <v>36</v>
      </c>
      <c r="H115" s="47"/>
      <c r="I115" s="46" t="s">
        <v>36</v>
      </c>
      <c r="J115" s="46" t="s">
        <v>36</v>
      </c>
      <c r="K115" s="46" t="s">
        <v>36</v>
      </c>
      <c r="L115" s="46" t="s">
        <v>36</v>
      </c>
      <c r="M115" s="41">
        <f>SUM(G115:L115)</f>
        <v>0</v>
      </c>
    </row>
    <row r="116" spans="1:19" ht="17.25" thickBot="1" x14ac:dyDescent="0.35">
      <c r="A116" s="26"/>
      <c r="B116" s="26"/>
      <c r="C116" s="39"/>
      <c r="D116" s="26"/>
      <c r="E116" s="26"/>
      <c r="F116" s="48" t="s">
        <v>38</v>
      </c>
      <c r="G116" s="49">
        <f t="shared" ref="G116:L116" si="41">SUM(G113:G115)</f>
        <v>519.94000000000005</v>
      </c>
      <c r="H116" s="49">
        <f t="shared" si="41"/>
        <v>0</v>
      </c>
      <c r="I116" s="49">
        <f t="shared" si="41"/>
        <v>3376.85</v>
      </c>
      <c r="J116" s="49">
        <f t="shared" si="41"/>
        <v>196.70000000000002</v>
      </c>
      <c r="K116" s="49">
        <f t="shared" si="41"/>
        <v>473.88</v>
      </c>
      <c r="L116" s="49">
        <f t="shared" si="41"/>
        <v>0</v>
      </c>
      <c r="M116" s="50">
        <f>SUM(G116:L116)</f>
        <v>4567.37</v>
      </c>
    </row>
    <row r="117" spans="1:19" x14ac:dyDescent="0.3">
      <c r="A117" s="26"/>
      <c r="B117" s="26"/>
      <c r="C117" s="26"/>
      <c r="D117" s="26"/>
      <c r="E117" s="26"/>
      <c r="F117" s="26"/>
      <c r="G117" s="28"/>
      <c r="H117" s="28"/>
      <c r="I117" s="28"/>
      <c r="J117" s="28"/>
      <c r="K117" s="28"/>
      <c r="L117" s="28"/>
      <c r="M117" s="2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F43D-6853-4757-BDEB-AF35C47462AF}">
  <dimension ref="A1:R127"/>
  <sheetViews>
    <sheetView zoomScale="85" zoomScaleNormal="85" workbookViewId="0">
      <pane xSplit="1" ySplit="2" topLeftCell="B67" activePane="bottomRight" state="frozen"/>
      <selection pane="topRight" activeCell="B1" sqref="B1"/>
      <selection pane="bottomLeft" activeCell="A3" sqref="A3"/>
      <selection pane="bottomRight" activeCell="O95" sqref="O95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>
        <v>43830</v>
      </c>
      <c r="D3" s="8" t="s">
        <v>161</v>
      </c>
      <c r="E3" s="9">
        <v>43840</v>
      </c>
      <c r="F3" s="10" t="s">
        <v>155</v>
      </c>
      <c r="G3" s="11"/>
      <c r="H3" s="11"/>
      <c r="I3" s="11">
        <v>112.25</v>
      </c>
      <c r="J3" s="11"/>
      <c r="K3" s="11"/>
      <c r="L3" s="11"/>
      <c r="M3" s="11">
        <f>SUM(G3:L3)</f>
        <v>112.25</v>
      </c>
      <c r="O3" s="3" t="s">
        <v>133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112.25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112.25</v>
      </c>
    </row>
    <row r="9" spans="1:15" x14ac:dyDescent="0.3">
      <c r="A9" s="8" t="s">
        <v>42</v>
      </c>
      <c r="B9" s="8" t="s">
        <v>45</v>
      </c>
      <c r="C9" s="9">
        <v>43799</v>
      </c>
      <c r="D9" s="8" t="s">
        <v>160</v>
      </c>
      <c r="E9" s="9">
        <v>43794</v>
      </c>
      <c r="F9" s="10" t="s">
        <v>152</v>
      </c>
      <c r="G9" s="11">
        <v>0</v>
      </c>
      <c r="H9" s="11"/>
      <c r="I9" s="11">
        <v>95.85</v>
      </c>
      <c r="J9" s="11"/>
      <c r="K9" s="11">
        <v>0</v>
      </c>
      <c r="L9" s="11"/>
      <c r="M9" s="11">
        <f>SUM(G9:L9)</f>
        <v>95.85</v>
      </c>
      <c r="O9" s="3" t="s">
        <v>133</v>
      </c>
    </row>
    <row r="10" spans="1:15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95.85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95.85</v>
      </c>
    </row>
    <row r="15" spans="1:15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51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51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51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52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16</v>
      </c>
      <c r="B27" s="8" t="s">
        <v>17</v>
      </c>
      <c r="C27" s="9">
        <v>43746</v>
      </c>
      <c r="D27" s="10" t="s">
        <v>88</v>
      </c>
      <c r="E27" s="9">
        <v>43644</v>
      </c>
      <c r="F27" s="10" t="s">
        <v>128</v>
      </c>
      <c r="G27" s="11"/>
      <c r="H27" s="11"/>
      <c r="I27" s="11"/>
      <c r="J27" s="11"/>
      <c r="K27" s="11">
        <v>7</v>
      </c>
      <c r="L27" s="11"/>
      <c r="M27" s="11">
        <f>SUM(G27:L27)</f>
        <v>7</v>
      </c>
    </row>
    <row r="28" spans="1:13" x14ac:dyDescent="0.3">
      <c r="A28" s="8" t="s">
        <v>16</v>
      </c>
      <c r="B28" s="8" t="s">
        <v>17</v>
      </c>
      <c r="C28" s="9">
        <v>43746</v>
      </c>
      <c r="D28" s="10" t="s">
        <v>139</v>
      </c>
      <c r="E28" s="9">
        <v>43671</v>
      </c>
      <c r="F28" s="10" t="s">
        <v>87</v>
      </c>
      <c r="G28" s="11"/>
      <c r="H28" s="11"/>
      <c r="I28" s="11">
        <v>354.8</v>
      </c>
      <c r="J28" s="11">
        <v>21</v>
      </c>
      <c r="K28" s="11">
        <v>7.39</v>
      </c>
      <c r="L28" s="11"/>
      <c r="M28" s="11">
        <f t="shared" ref="M28:M41" si="4">SUM(G28:L28)</f>
        <v>383.19</v>
      </c>
    </row>
    <row r="29" spans="1:13" x14ac:dyDescent="0.3">
      <c r="A29" s="8" t="s">
        <v>16</v>
      </c>
      <c r="B29" s="8" t="s">
        <v>17</v>
      </c>
      <c r="C29" s="9">
        <v>43746</v>
      </c>
      <c r="D29" s="10" t="s">
        <v>88</v>
      </c>
      <c r="E29" s="9">
        <v>43663</v>
      </c>
      <c r="F29" s="10" t="s">
        <v>87</v>
      </c>
      <c r="G29" s="11"/>
      <c r="H29" s="11">
        <v>0</v>
      </c>
      <c r="I29" s="11">
        <v>352.4</v>
      </c>
      <c r="J29" s="11">
        <v>36</v>
      </c>
      <c r="K29" s="11">
        <v>4.58</v>
      </c>
      <c r="L29" s="11"/>
      <c r="M29" s="11">
        <f t="shared" si="4"/>
        <v>392.97999999999996</v>
      </c>
    </row>
    <row r="30" spans="1:13" x14ac:dyDescent="0.3">
      <c r="A30" s="8" t="s">
        <v>16</v>
      </c>
      <c r="B30" s="8" t="s">
        <v>17</v>
      </c>
      <c r="C30" s="9">
        <v>43746</v>
      </c>
      <c r="D30" s="10" t="s">
        <v>88</v>
      </c>
      <c r="E30" s="9">
        <v>43655</v>
      </c>
      <c r="F30" s="10" t="s">
        <v>87</v>
      </c>
      <c r="G30" s="11"/>
      <c r="H30" s="11">
        <v>0</v>
      </c>
      <c r="I30" s="11">
        <v>350</v>
      </c>
      <c r="J30" s="11">
        <v>46</v>
      </c>
      <c r="K30" s="11">
        <v>3.14</v>
      </c>
      <c r="L30" s="11"/>
      <c r="M30" s="11">
        <f t="shared" si="4"/>
        <v>399.14</v>
      </c>
    </row>
    <row r="31" spans="1:13" x14ac:dyDescent="0.3">
      <c r="A31" s="8" t="s">
        <v>16</v>
      </c>
      <c r="B31" s="8" t="s">
        <v>17</v>
      </c>
      <c r="C31" s="9">
        <v>43768</v>
      </c>
      <c r="D31" s="10" t="s">
        <v>88</v>
      </c>
      <c r="E31" s="9">
        <v>43712</v>
      </c>
      <c r="F31" s="10" t="s">
        <v>87</v>
      </c>
      <c r="G31" s="11"/>
      <c r="H31" s="11"/>
      <c r="I31" s="11">
        <v>350</v>
      </c>
      <c r="J31" s="11">
        <v>45</v>
      </c>
      <c r="K31" s="11">
        <v>4.88</v>
      </c>
      <c r="L31" s="11"/>
      <c r="M31" s="11">
        <f t="shared" si="4"/>
        <v>399.88</v>
      </c>
    </row>
    <row r="32" spans="1:13" x14ac:dyDescent="0.3">
      <c r="A32" s="8" t="s">
        <v>16</v>
      </c>
      <c r="B32" s="8" t="s">
        <v>17</v>
      </c>
      <c r="C32" s="9">
        <v>43768</v>
      </c>
      <c r="D32" s="20" t="s">
        <v>145</v>
      </c>
      <c r="E32" s="9">
        <v>43727</v>
      </c>
      <c r="F32" s="10" t="s">
        <v>146</v>
      </c>
      <c r="G32" s="11"/>
      <c r="H32" s="11"/>
      <c r="I32" s="11"/>
      <c r="J32" s="11"/>
      <c r="K32" s="11">
        <v>13.6</v>
      </c>
      <c r="L32" s="11"/>
      <c r="M32" s="11">
        <f t="shared" si="4"/>
        <v>13.6</v>
      </c>
    </row>
    <row r="33" spans="1:15" x14ac:dyDescent="0.3">
      <c r="A33" s="8" t="s">
        <v>16</v>
      </c>
      <c r="B33" s="8" t="s">
        <v>17</v>
      </c>
      <c r="C33" s="9">
        <v>43768</v>
      </c>
      <c r="D33" s="10" t="s">
        <v>147</v>
      </c>
      <c r="E33" s="9">
        <v>43726</v>
      </c>
      <c r="F33" s="10" t="s">
        <v>87</v>
      </c>
      <c r="G33" s="11"/>
      <c r="H33" s="11"/>
      <c r="I33" s="11">
        <v>219.55</v>
      </c>
      <c r="J33" s="11">
        <v>46.4</v>
      </c>
      <c r="K33" s="11">
        <v>6.99</v>
      </c>
      <c r="L33" s="11"/>
      <c r="M33" s="11">
        <f t="shared" si="4"/>
        <v>272.94</v>
      </c>
    </row>
    <row r="34" spans="1:15" x14ac:dyDescent="0.3">
      <c r="A34" s="8" t="s">
        <v>16</v>
      </c>
      <c r="B34" s="8" t="s">
        <v>17</v>
      </c>
      <c r="C34" s="9">
        <v>43768</v>
      </c>
      <c r="D34" s="10" t="s">
        <v>148</v>
      </c>
      <c r="E34" s="9">
        <v>43719</v>
      </c>
      <c r="F34" s="10" t="s">
        <v>87</v>
      </c>
      <c r="G34" s="11"/>
      <c r="H34" s="11"/>
      <c r="I34" s="11">
        <v>354.8</v>
      </c>
      <c r="J34" s="11">
        <v>16</v>
      </c>
      <c r="K34" s="11">
        <v>12.45</v>
      </c>
      <c r="L34" s="11"/>
      <c r="M34" s="11">
        <f t="shared" si="4"/>
        <v>383.25</v>
      </c>
    </row>
    <row r="35" spans="1:15" x14ac:dyDescent="0.3">
      <c r="A35" s="8" t="s">
        <v>16</v>
      </c>
      <c r="B35" s="8" t="s">
        <v>17</v>
      </c>
      <c r="C35" s="9">
        <v>43768</v>
      </c>
      <c r="D35" s="10" t="s">
        <v>104</v>
      </c>
      <c r="E35" s="9">
        <v>43733</v>
      </c>
      <c r="F35" s="10" t="s">
        <v>87</v>
      </c>
      <c r="G35" s="11"/>
      <c r="H35" s="11"/>
      <c r="I35" s="11">
        <v>219.55</v>
      </c>
      <c r="J35" s="11">
        <v>29</v>
      </c>
      <c r="K35" s="11">
        <v>8.19</v>
      </c>
      <c r="L35" s="11"/>
      <c r="M35" s="11">
        <f t="shared" si="4"/>
        <v>256.74</v>
      </c>
    </row>
    <row r="36" spans="1:15" x14ac:dyDescent="0.3">
      <c r="A36" s="8" t="s">
        <v>16</v>
      </c>
      <c r="B36" s="8" t="s">
        <v>17</v>
      </c>
      <c r="C36" s="9">
        <v>43768</v>
      </c>
      <c r="D36" s="10" t="s">
        <v>140</v>
      </c>
      <c r="E36" s="9">
        <v>43740</v>
      </c>
      <c r="F36" s="10" t="s">
        <v>87</v>
      </c>
      <c r="G36" s="11"/>
      <c r="H36" s="11"/>
      <c r="I36" s="11">
        <v>347.8</v>
      </c>
      <c r="J36" s="11">
        <v>15</v>
      </c>
      <c r="K36" s="11">
        <v>10.38</v>
      </c>
      <c r="L36" s="11"/>
      <c r="M36" s="11">
        <f t="shared" si="4"/>
        <v>373.18</v>
      </c>
    </row>
    <row r="37" spans="1:15" x14ac:dyDescent="0.3">
      <c r="A37" s="8" t="s">
        <v>16</v>
      </c>
      <c r="B37" s="8" t="s">
        <v>17</v>
      </c>
      <c r="C37" s="9">
        <v>43768</v>
      </c>
      <c r="D37" s="10" t="s">
        <v>100</v>
      </c>
      <c r="E37" s="9">
        <v>43752</v>
      </c>
      <c r="F37" s="10" t="s">
        <v>87</v>
      </c>
      <c r="G37" s="11"/>
      <c r="H37" s="11"/>
      <c r="I37" s="11">
        <v>350</v>
      </c>
      <c r="J37" s="11">
        <v>22.7</v>
      </c>
      <c r="K37" s="11">
        <v>3.87</v>
      </c>
      <c r="L37" s="11"/>
      <c r="M37" s="11">
        <f t="shared" si="4"/>
        <v>376.57</v>
      </c>
    </row>
    <row r="38" spans="1:15" x14ac:dyDescent="0.3">
      <c r="A38" s="8" t="s">
        <v>16</v>
      </c>
      <c r="B38" s="8" t="s">
        <v>17</v>
      </c>
      <c r="C38" s="9">
        <v>43768</v>
      </c>
      <c r="D38" s="10" t="s">
        <v>88</v>
      </c>
      <c r="E38" s="9">
        <v>43746</v>
      </c>
      <c r="F38" s="10" t="s">
        <v>87</v>
      </c>
      <c r="G38" s="11"/>
      <c r="H38" s="11"/>
      <c r="I38" s="11"/>
      <c r="J38" s="11">
        <v>9.6</v>
      </c>
      <c r="K38" s="11">
        <v>5.05</v>
      </c>
      <c r="L38" s="11"/>
      <c r="M38" s="11">
        <f t="shared" si="4"/>
        <v>14.649999999999999</v>
      </c>
    </row>
    <row r="39" spans="1:15" x14ac:dyDescent="0.3">
      <c r="A39" s="8" t="s">
        <v>16</v>
      </c>
      <c r="B39" s="8" t="s">
        <v>17</v>
      </c>
      <c r="C39" s="9">
        <v>43799</v>
      </c>
      <c r="D39" s="10" t="s">
        <v>162</v>
      </c>
      <c r="E39" s="9">
        <v>43808</v>
      </c>
      <c r="F39" s="10" t="s">
        <v>154</v>
      </c>
      <c r="G39" s="11"/>
      <c r="H39" s="11"/>
      <c r="I39" s="11"/>
      <c r="J39" s="11"/>
      <c r="K39" s="11">
        <v>110.2</v>
      </c>
      <c r="L39" s="11"/>
      <c r="M39" s="11">
        <f t="shared" si="4"/>
        <v>110.2</v>
      </c>
      <c r="O39" s="3" t="s">
        <v>133</v>
      </c>
    </row>
    <row r="40" spans="1:15" x14ac:dyDescent="0.3">
      <c r="A40" s="8" t="s">
        <v>16</v>
      </c>
      <c r="B40" s="8" t="s">
        <v>17</v>
      </c>
      <c r="C40" s="9">
        <v>43815</v>
      </c>
      <c r="D40" s="10" t="s">
        <v>163</v>
      </c>
      <c r="E40" s="9">
        <v>43808</v>
      </c>
      <c r="F40" s="10" t="s">
        <v>156</v>
      </c>
      <c r="G40" s="11">
        <v>-343.08</v>
      </c>
      <c r="H40" s="11"/>
      <c r="I40" s="11"/>
      <c r="J40" s="11"/>
      <c r="K40" s="11"/>
      <c r="L40" s="11"/>
      <c r="M40" s="11">
        <f t="shared" si="4"/>
        <v>-343.08</v>
      </c>
    </row>
    <row r="41" spans="1:15" x14ac:dyDescent="0.3">
      <c r="A41" s="10"/>
      <c r="B41" s="8"/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 t="shared" si="4"/>
        <v>0</v>
      </c>
    </row>
    <row r="42" spans="1:15" x14ac:dyDescent="0.3">
      <c r="A42" s="12" t="s">
        <v>16</v>
      </c>
      <c r="B42" s="13"/>
      <c r="C42" s="14"/>
      <c r="D42" s="15"/>
      <c r="E42" s="16"/>
      <c r="F42" s="13"/>
      <c r="G42" s="17">
        <f t="shared" ref="G42:L42" si="5">SUBTOTAL(9,G27:G41)</f>
        <v>-343.08</v>
      </c>
      <c r="H42" s="17">
        <f t="shared" si="5"/>
        <v>0</v>
      </c>
      <c r="I42" s="17">
        <f t="shared" si="5"/>
        <v>2898.9</v>
      </c>
      <c r="J42" s="17">
        <f t="shared" si="5"/>
        <v>286.70000000000005</v>
      </c>
      <c r="K42" s="17">
        <f t="shared" si="5"/>
        <v>197.72</v>
      </c>
      <c r="L42" s="17">
        <f t="shared" si="5"/>
        <v>0</v>
      </c>
      <c r="M42" s="17">
        <f>SUBTOTAL(9,M27:M41)</f>
        <v>3040.2400000000002</v>
      </c>
    </row>
    <row r="43" spans="1:15" x14ac:dyDescent="0.3">
      <c r="A43" s="10" t="s">
        <v>18</v>
      </c>
      <c r="B43" s="8" t="s">
        <v>17</v>
      </c>
      <c r="C43" s="20">
        <v>43754</v>
      </c>
      <c r="D43" s="10" t="s">
        <v>143</v>
      </c>
      <c r="E43" s="9">
        <v>43746</v>
      </c>
      <c r="F43" s="19" t="s">
        <v>111</v>
      </c>
      <c r="G43" s="11"/>
      <c r="H43" s="11"/>
      <c r="I43" s="11">
        <v>71.3</v>
      </c>
      <c r="J43" s="11">
        <v>9.1999999999999993</v>
      </c>
      <c r="K43" s="11"/>
      <c r="L43" s="11">
        <v>0</v>
      </c>
      <c r="M43" s="11">
        <f>SUM(G43:L43)</f>
        <v>80.5</v>
      </c>
    </row>
    <row r="44" spans="1:15" x14ac:dyDescent="0.3">
      <c r="A44" s="10" t="s">
        <v>18</v>
      </c>
      <c r="B44" s="8" t="s">
        <v>17</v>
      </c>
      <c r="C44" s="9">
        <v>43803</v>
      </c>
      <c r="D44" s="19" t="s">
        <v>151</v>
      </c>
      <c r="E44" s="9">
        <v>43776</v>
      </c>
      <c r="F44" s="19" t="s">
        <v>111</v>
      </c>
      <c r="G44" s="11"/>
      <c r="H44" s="11"/>
      <c r="I44" s="11"/>
      <c r="J44" s="11">
        <v>27.6</v>
      </c>
      <c r="K44" s="11"/>
      <c r="L44" s="11"/>
      <c r="M44" s="11">
        <f>SUM(G44:L44)</f>
        <v>27.6</v>
      </c>
    </row>
    <row r="45" spans="1:15" x14ac:dyDescent="0.3">
      <c r="A45" s="10" t="s">
        <v>18</v>
      </c>
      <c r="B45" s="8" t="s">
        <v>17</v>
      </c>
      <c r="C45" s="9">
        <v>43799</v>
      </c>
      <c r="D45" s="19" t="s">
        <v>149</v>
      </c>
      <c r="E45" s="9">
        <v>43782</v>
      </c>
      <c r="F45" s="19" t="s">
        <v>111</v>
      </c>
      <c r="G45" s="11"/>
      <c r="H45" s="11"/>
      <c r="I45" s="11">
        <v>70.75</v>
      </c>
      <c r="J45" s="11"/>
      <c r="K45" s="11"/>
      <c r="L45" s="11"/>
      <c r="M45" s="11">
        <f>SUM(G45:L45)</f>
        <v>70.75</v>
      </c>
      <c r="O45" s="3" t="s">
        <v>133</v>
      </c>
    </row>
    <row r="46" spans="1:15" x14ac:dyDescent="0.3">
      <c r="A46" s="10" t="s">
        <v>18</v>
      </c>
      <c r="B46" s="8" t="s">
        <v>17</v>
      </c>
      <c r="C46" s="9">
        <v>43799</v>
      </c>
      <c r="D46" s="19" t="s">
        <v>151</v>
      </c>
      <c r="E46" s="9">
        <v>43776</v>
      </c>
      <c r="F46" s="19" t="s">
        <v>111</v>
      </c>
      <c r="G46" s="11"/>
      <c r="H46" s="11"/>
      <c r="I46" s="11">
        <v>70.75</v>
      </c>
      <c r="J46" s="11"/>
      <c r="K46" s="11"/>
      <c r="L46" s="11"/>
      <c r="M46" s="11">
        <f>SUM(G46:L46)</f>
        <v>70.75</v>
      </c>
      <c r="O46" s="3" t="s">
        <v>133</v>
      </c>
    </row>
    <row r="47" spans="1:15" x14ac:dyDescent="0.3">
      <c r="A47" s="10" t="s">
        <v>18</v>
      </c>
      <c r="B47" s="8" t="s">
        <v>17</v>
      </c>
      <c r="C47" s="9">
        <v>43799</v>
      </c>
      <c r="D47" s="19" t="s">
        <v>158</v>
      </c>
      <c r="E47" s="9">
        <v>43802</v>
      </c>
      <c r="F47" s="19" t="s">
        <v>111</v>
      </c>
      <c r="G47" s="11"/>
      <c r="H47" s="11"/>
      <c r="I47" s="11">
        <v>70.75</v>
      </c>
      <c r="J47" s="11"/>
      <c r="K47" s="11"/>
      <c r="L47" s="11"/>
      <c r="M47" s="11">
        <f>SUM(G47:L47)</f>
        <v>70.75</v>
      </c>
      <c r="O47" s="3" t="s">
        <v>133</v>
      </c>
    </row>
    <row r="48" spans="1:15" x14ac:dyDescent="0.3">
      <c r="A48" s="12" t="s">
        <v>19</v>
      </c>
      <c r="B48" s="13"/>
      <c r="C48" s="16"/>
      <c r="D48" s="15"/>
      <c r="E48" s="16"/>
      <c r="F48" s="13"/>
      <c r="G48" s="17">
        <f t="shared" ref="G48:H48" si="6">SUBTOTAL(9,G43:G47)</f>
        <v>0</v>
      </c>
      <c r="H48" s="17">
        <f t="shared" si="6"/>
        <v>0</v>
      </c>
      <c r="I48" s="17">
        <f>SUBTOTAL(9,I43:I47)</f>
        <v>283.55</v>
      </c>
      <c r="J48" s="17">
        <f t="shared" ref="J48:L48" si="7">SUBTOTAL(9,J43:J47)</f>
        <v>36.799999999999997</v>
      </c>
      <c r="K48" s="17">
        <f t="shared" si="7"/>
        <v>0</v>
      </c>
      <c r="L48" s="17">
        <f t="shared" si="7"/>
        <v>0</v>
      </c>
      <c r="M48" s="17">
        <f>SUBTOTAL(9,M43:M47)</f>
        <v>320.35000000000002</v>
      </c>
    </row>
    <row r="49" spans="1:13" x14ac:dyDescent="0.3">
      <c r="A49" s="10" t="s">
        <v>48</v>
      </c>
      <c r="B49" s="8" t="s">
        <v>17</v>
      </c>
      <c r="C49" s="9">
        <v>43768</v>
      </c>
      <c r="D49" s="10" t="s">
        <v>100</v>
      </c>
      <c r="E49" s="9">
        <v>43752</v>
      </c>
      <c r="F49" s="10" t="s">
        <v>89</v>
      </c>
      <c r="G49" s="11"/>
      <c r="H49" s="11"/>
      <c r="I49" s="11">
        <v>7.6</v>
      </c>
      <c r="J49" s="11"/>
      <c r="K49" s="11"/>
      <c r="L49" s="11"/>
      <c r="M49" s="11">
        <f>SUM(G49:L49)</f>
        <v>7.6</v>
      </c>
    </row>
    <row r="50" spans="1:13" x14ac:dyDescent="0.3">
      <c r="A50" s="10" t="s">
        <v>48</v>
      </c>
      <c r="B50" s="8" t="s">
        <v>17</v>
      </c>
      <c r="C50" s="9">
        <v>43768</v>
      </c>
      <c r="D50" s="10" t="s">
        <v>149</v>
      </c>
      <c r="E50" s="9">
        <v>43719</v>
      </c>
      <c r="F50" s="10" t="s">
        <v>89</v>
      </c>
      <c r="G50" s="11"/>
      <c r="H50" s="11"/>
      <c r="I50" s="11">
        <v>7</v>
      </c>
      <c r="J50" s="11"/>
      <c r="K50" s="11"/>
      <c r="L50" s="11"/>
      <c r="M50" s="11">
        <f>SUM(G50:L50)</f>
        <v>7</v>
      </c>
    </row>
    <row r="51" spans="1:13" x14ac:dyDescent="0.3">
      <c r="A51" s="10" t="s">
        <v>48</v>
      </c>
      <c r="B51" s="8" t="s">
        <v>17</v>
      </c>
      <c r="C51" s="9"/>
      <c r="D51" s="10"/>
      <c r="E51" s="9"/>
      <c r="F51" s="10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 t="s">
        <v>48</v>
      </c>
      <c r="B52" s="8" t="s">
        <v>17</v>
      </c>
      <c r="C52" s="9"/>
      <c r="D52" s="10"/>
      <c r="E52" s="9"/>
      <c r="F52" s="10"/>
      <c r="G52" s="11"/>
      <c r="H52" s="11"/>
      <c r="I52" s="11"/>
      <c r="J52" s="11"/>
      <c r="K52" s="11"/>
      <c r="L52" s="11"/>
      <c r="M52" s="11">
        <f>SUM(G52:L52)</f>
        <v>0</v>
      </c>
    </row>
    <row r="53" spans="1:13" x14ac:dyDescent="0.3">
      <c r="A53" s="12" t="s">
        <v>47</v>
      </c>
      <c r="B53" s="13" t="s">
        <v>17</v>
      </c>
      <c r="C53" s="14"/>
      <c r="D53" s="15"/>
      <c r="E53" s="16"/>
      <c r="F53" s="13"/>
      <c r="G53" s="17">
        <f>SUM(G49:G52)</f>
        <v>0</v>
      </c>
      <c r="H53" s="17">
        <f t="shared" ref="H53:L53" si="8">SUM(H49:H52)</f>
        <v>0</v>
      </c>
      <c r="I53" s="17">
        <f t="shared" si="8"/>
        <v>14.6</v>
      </c>
      <c r="J53" s="17">
        <f t="shared" si="8"/>
        <v>0</v>
      </c>
      <c r="K53" s="17">
        <f t="shared" si="8"/>
        <v>0</v>
      </c>
      <c r="L53" s="17">
        <f t="shared" si="8"/>
        <v>0</v>
      </c>
      <c r="M53" s="17">
        <f>SUM(M49:M52)</f>
        <v>14.6</v>
      </c>
    </row>
    <row r="54" spans="1:13" x14ac:dyDescent="0.3">
      <c r="A54" s="10" t="s">
        <v>53</v>
      </c>
      <c r="B54" s="10" t="s">
        <v>17</v>
      </c>
      <c r="C54" s="20">
        <v>43769</v>
      </c>
      <c r="D54" s="19" t="s">
        <v>157</v>
      </c>
      <c r="E54" s="8">
        <v>43811</v>
      </c>
      <c r="F54" s="10" t="s">
        <v>116</v>
      </c>
      <c r="G54" s="11"/>
      <c r="H54" s="11"/>
      <c r="I54" s="11">
        <v>294.25</v>
      </c>
      <c r="J54" s="11"/>
      <c r="K54" s="11"/>
      <c r="L54" s="11"/>
      <c r="M54" s="11">
        <f>SUM(G54:L54)</f>
        <v>294.25</v>
      </c>
    </row>
    <row r="55" spans="1:13" x14ac:dyDescent="0.3">
      <c r="A55" s="10" t="s">
        <v>53</v>
      </c>
      <c r="B55" s="10" t="s">
        <v>17</v>
      </c>
      <c r="C55" s="20">
        <v>43769</v>
      </c>
      <c r="D55" s="10" t="s">
        <v>90</v>
      </c>
      <c r="E55" s="9">
        <v>43782</v>
      </c>
      <c r="F55" s="10" t="s">
        <v>116</v>
      </c>
      <c r="G55" s="11"/>
      <c r="H55" s="11"/>
      <c r="I55" s="11">
        <v>294.25</v>
      </c>
      <c r="J55" s="11"/>
      <c r="K55" s="11"/>
      <c r="L55" s="11"/>
      <c r="M55" s="11">
        <f>SUM(G55:L55)</f>
        <v>294.25</v>
      </c>
    </row>
    <row r="56" spans="1:13" x14ac:dyDescent="0.3">
      <c r="A56" s="10" t="s">
        <v>53</v>
      </c>
      <c r="B56" s="10" t="s">
        <v>17</v>
      </c>
      <c r="C56" s="20">
        <v>43769</v>
      </c>
      <c r="D56" s="19" t="s">
        <v>157</v>
      </c>
      <c r="E56" s="9">
        <v>43769</v>
      </c>
      <c r="F56" s="10" t="s">
        <v>116</v>
      </c>
      <c r="G56" s="11"/>
      <c r="H56" s="11"/>
      <c r="I56" s="11">
        <v>294.25</v>
      </c>
      <c r="J56" s="11"/>
      <c r="K56" s="11"/>
      <c r="L56" s="11">
        <v>0</v>
      </c>
      <c r="M56" s="11">
        <f t="shared" ref="M56" si="9">SUM(G56:L56)</f>
        <v>294.25</v>
      </c>
    </row>
    <row r="57" spans="1:13" x14ac:dyDescent="0.3">
      <c r="A57" s="10"/>
      <c r="B57" s="10"/>
      <c r="C57" s="20"/>
      <c r="D57" s="19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3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0">SUM(G58:L58)</f>
        <v>0</v>
      </c>
    </row>
    <row r="59" spans="1:13" x14ac:dyDescent="0.3">
      <c r="A59" s="12" t="s">
        <v>78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L59" si="11">SUM(H54:H58)</f>
        <v>0</v>
      </c>
      <c r="I59" s="17">
        <f t="shared" si="11"/>
        <v>882.75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M59" s="17">
        <f>SUM(M54:M58)</f>
        <v>882.75</v>
      </c>
    </row>
    <row r="60" spans="1:13" x14ac:dyDescent="0.3">
      <c r="A60" s="10" t="s">
        <v>51</v>
      </c>
      <c r="B60" s="10" t="s">
        <v>17</v>
      </c>
      <c r="C60" s="9">
        <v>43747</v>
      </c>
      <c r="D60" s="10" t="s">
        <v>140</v>
      </c>
      <c r="E60" s="9">
        <v>43740</v>
      </c>
      <c r="F60" s="10" t="s">
        <v>142</v>
      </c>
      <c r="G60" s="11"/>
      <c r="H60" s="11"/>
      <c r="I60" s="11">
        <v>174.5</v>
      </c>
      <c r="J60" s="11"/>
      <c r="K60" s="11"/>
      <c r="L60" s="11"/>
      <c r="M60" s="11">
        <f>SUM(G60:L60)</f>
        <v>174.5</v>
      </c>
    </row>
    <row r="61" spans="1:13" x14ac:dyDescent="0.3">
      <c r="A61" s="10" t="s">
        <v>51</v>
      </c>
      <c r="B61" s="10" t="s">
        <v>17</v>
      </c>
      <c r="C61" s="9">
        <v>43776</v>
      </c>
      <c r="D61" s="10" t="s">
        <v>109</v>
      </c>
      <c r="E61" s="9">
        <v>43769</v>
      </c>
      <c r="F61" s="10" t="s">
        <v>142</v>
      </c>
      <c r="G61" s="11"/>
      <c r="H61" s="11"/>
      <c r="I61" s="11">
        <v>163</v>
      </c>
      <c r="J61" s="11">
        <v>24.6</v>
      </c>
      <c r="K61" s="11"/>
      <c r="L61" s="11">
        <v>0</v>
      </c>
      <c r="M61" s="11">
        <f t="shared" ref="M61" si="12">SUM(G61:L61)</f>
        <v>187.6</v>
      </c>
    </row>
    <row r="62" spans="1:13" x14ac:dyDescent="0.3">
      <c r="A62" s="10" t="s">
        <v>51</v>
      </c>
      <c r="B62" s="10" t="s">
        <v>17</v>
      </c>
      <c r="C62" s="20"/>
      <c r="D62" s="19"/>
      <c r="E62" s="9"/>
      <c r="F62" s="11"/>
      <c r="G62" s="11"/>
      <c r="H62" s="11"/>
      <c r="I62" s="11"/>
      <c r="J62" s="11"/>
      <c r="K62" s="11"/>
      <c r="L62" s="11"/>
      <c r="M62" s="11"/>
    </row>
    <row r="63" spans="1:13" x14ac:dyDescent="0.3">
      <c r="A63" s="10" t="s">
        <v>51</v>
      </c>
      <c r="B63" s="10" t="s">
        <v>17</v>
      </c>
      <c r="C63" s="20"/>
      <c r="D63" s="19"/>
      <c r="E63" s="9"/>
      <c r="F63" s="11"/>
      <c r="G63" s="11"/>
      <c r="H63" s="11"/>
      <c r="I63" s="11"/>
      <c r="J63" s="11"/>
      <c r="K63" s="11"/>
      <c r="L63" s="11"/>
      <c r="M63" s="11">
        <f>SUM(G63:L63)</f>
        <v>0</v>
      </c>
    </row>
    <row r="64" spans="1:13" x14ac:dyDescent="0.3">
      <c r="A64" s="10"/>
      <c r="B64" s="10"/>
      <c r="C64" s="20"/>
      <c r="D64" s="19"/>
      <c r="E64" s="9"/>
      <c r="F64" s="11"/>
      <c r="G64" s="11"/>
      <c r="H64" s="11"/>
      <c r="I64" s="11"/>
      <c r="J64" s="11"/>
      <c r="K64" s="11"/>
      <c r="L64" s="11">
        <v>0</v>
      </c>
      <c r="M64" s="11">
        <f t="shared" ref="M64" si="13">SUM(G64:L64)</f>
        <v>0</v>
      </c>
    </row>
    <row r="65" spans="1:13" x14ac:dyDescent="0.3">
      <c r="A65" s="12" t="s">
        <v>52</v>
      </c>
      <c r="B65" s="13"/>
      <c r="C65" s="14"/>
      <c r="D65" s="15"/>
      <c r="E65" s="16"/>
      <c r="F65" s="13"/>
      <c r="G65" s="17">
        <f>SUM(G60:G64)</f>
        <v>0</v>
      </c>
      <c r="H65" s="17">
        <f t="shared" ref="H65:L65" si="14">SUM(H60:H64)</f>
        <v>0</v>
      </c>
      <c r="I65" s="17">
        <f t="shared" si="14"/>
        <v>337.5</v>
      </c>
      <c r="J65" s="17">
        <f t="shared" si="14"/>
        <v>24.6</v>
      </c>
      <c r="K65" s="17">
        <f t="shared" si="14"/>
        <v>0</v>
      </c>
      <c r="L65" s="17">
        <f t="shared" si="14"/>
        <v>0</v>
      </c>
      <c r="M65" s="17">
        <f>SUM(M60:M64)</f>
        <v>362.1</v>
      </c>
    </row>
    <row r="66" spans="1:13" x14ac:dyDescent="0.3">
      <c r="A66" s="10" t="s">
        <v>26</v>
      </c>
      <c r="B66" s="10" t="s">
        <v>17</v>
      </c>
      <c r="C66" s="9">
        <v>43774</v>
      </c>
      <c r="D66" s="10" t="s">
        <v>90</v>
      </c>
      <c r="E66" s="9">
        <v>43719</v>
      </c>
      <c r="F66" s="11" t="s">
        <v>110</v>
      </c>
      <c r="G66" s="11"/>
      <c r="H66" s="11"/>
      <c r="I66" s="11">
        <v>35.299999999999997</v>
      </c>
      <c r="J66" s="11"/>
      <c r="K66" s="11"/>
      <c r="L66" s="11"/>
      <c r="M66" s="11">
        <f t="shared" ref="M66" si="15">SUM(G66:L66)</f>
        <v>35.299999999999997</v>
      </c>
    </row>
    <row r="67" spans="1:13" x14ac:dyDescent="0.3">
      <c r="A67" s="10" t="s">
        <v>26</v>
      </c>
      <c r="B67" s="10" t="s">
        <v>17</v>
      </c>
      <c r="C67" s="9"/>
      <c r="D67" s="20"/>
      <c r="E67" s="9"/>
      <c r="F67" s="11"/>
      <c r="G67" s="11"/>
      <c r="H67" s="11"/>
      <c r="I67" s="11"/>
      <c r="J67" s="11"/>
      <c r="K67" s="11"/>
      <c r="L67" s="11"/>
      <c r="M67" s="11">
        <f t="shared" ref="M67:M70" si="16">SUM(G67:L67)</f>
        <v>0</v>
      </c>
    </row>
    <row r="68" spans="1:13" x14ac:dyDescent="0.3">
      <c r="A68" s="10" t="s">
        <v>26</v>
      </c>
      <c r="B68" s="10" t="s">
        <v>17</v>
      </c>
      <c r="C68" s="9"/>
      <c r="D68" s="20"/>
      <c r="E68" s="9"/>
      <c r="F68" s="11"/>
      <c r="G68" s="11"/>
      <c r="H68" s="11"/>
      <c r="I68" s="11"/>
      <c r="J68" s="11"/>
      <c r="K68" s="11"/>
      <c r="L68" s="11"/>
      <c r="M68" s="11">
        <f t="shared" si="16"/>
        <v>0</v>
      </c>
    </row>
    <row r="69" spans="1:13" x14ac:dyDescent="0.3">
      <c r="A69" s="10" t="s">
        <v>26</v>
      </c>
      <c r="B69" s="10" t="s">
        <v>17</v>
      </c>
      <c r="C69" s="9"/>
      <c r="D69" s="20"/>
      <c r="E69" s="9"/>
      <c r="F69" s="11"/>
      <c r="G69" s="11"/>
      <c r="H69" s="11"/>
      <c r="I69" s="11"/>
      <c r="J69" s="11"/>
      <c r="K69" s="11"/>
      <c r="L69" s="11"/>
      <c r="M69" s="11"/>
    </row>
    <row r="70" spans="1:13" x14ac:dyDescent="0.3">
      <c r="A70" s="10"/>
      <c r="B70" s="10"/>
      <c r="C70" s="20"/>
      <c r="D70" s="20"/>
      <c r="E70" s="9"/>
      <c r="F70" s="11"/>
      <c r="G70" s="11"/>
      <c r="H70" s="11"/>
      <c r="I70" s="11"/>
      <c r="J70" s="11"/>
      <c r="K70" s="11"/>
      <c r="L70" s="11"/>
      <c r="M70" s="11">
        <f t="shared" si="16"/>
        <v>0</v>
      </c>
    </row>
    <row r="71" spans="1:13" x14ac:dyDescent="0.3">
      <c r="A71" s="12" t="s">
        <v>46</v>
      </c>
      <c r="B71" s="13" t="s">
        <v>17</v>
      </c>
      <c r="C71" s="14"/>
      <c r="D71" s="15"/>
      <c r="E71" s="16"/>
      <c r="F71" s="13"/>
      <c r="G71" s="17">
        <f>SUM(G66:G70)</f>
        <v>0</v>
      </c>
      <c r="H71" s="17">
        <f t="shared" ref="H71:L71" si="17">SUM(H66:H70)</f>
        <v>0</v>
      </c>
      <c r="I71" s="17">
        <f t="shared" si="17"/>
        <v>35.299999999999997</v>
      </c>
      <c r="J71" s="17">
        <f t="shared" si="17"/>
        <v>0</v>
      </c>
      <c r="K71" s="17">
        <f t="shared" si="17"/>
        <v>0</v>
      </c>
      <c r="L71" s="17">
        <f t="shared" si="17"/>
        <v>0</v>
      </c>
      <c r="M71" s="17">
        <f>SUM(M66:M70)</f>
        <v>35.299999999999997</v>
      </c>
    </row>
    <row r="72" spans="1:13" x14ac:dyDescent="0.3">
      <c r="A72" s="8" t="s">
        <v>20</v>
      </c>
      <c r="B72" s="8" t="s">
        <v>17</v>
      </c>
      <c r="C72" s="9">
        <v>43769</v>
      </c>
      <c r="D72" s="19" t="s">
        <v>157</v>
      </c>
      <c r="E72" s="8">
        <v>43811</v>
      </c>
      <c r="F72" s="18" t="s">
        <v>123</v>
      </c>
      <c r="G72" s="11"/>
      <c r="H72" s="11"/>
      <c r="I72" s="11">
        <v>56.95</v>
      </c>
      <c r="J72" s="11"/>
      <c r="K72" s="11"/>
      <c r="L72" s="11"/>
      <c r="M72" s="11">
        <f>SUM(G72:L72)</f>
        <v>56.95</v>
      </c>
    </row>
    <row r="73" spans="1:13" x14ac:dyDescent="0.3">
      <c r="A73" s="10" t="s">
        <v>20</v>
      </c>
      <c r="B73" s="8" t="s">
        <v>17</v>
      </c>
      <c r="C73" s="9">
        <v>43769</v>
      </c>
      <c r="D73" s="19" t="s">
        <v>158</v>
      </c>
      <c r="E73" s="8">
        <v>43802</v>
      </c>
      <c r="F73" s="18" t="s">
        <v>123</v>
      </c>
      <c r="G73" s="11"/>
      <c r="H73" s="11"/>
      <c r="I73" s="11">
        <v>56.95</v>
      </c>
      <c r="J73" s="11"/>
      <c r="K73" s="11"/>
      <c r="L73" s="11"/>
      <c r="M73" s="11">
        <f t="shared" ref="M73:M79" si="18">SUM(G73:L73)</f>
        <v>56.95</v>
      </c>
    </row>
    <row r="74" spans="1:13" x14ac:dyDescent="0.3">
      <c r="A74" s="10" t="s">
        <v>20</v>
      </c>
      <c r="B74" s="8" t="s">
        <v>17</v>
      </c>
      <c r="C74" s="9">
        <v>43769</v>
      </c>
      <c r="D74" s="19" t="s">
        <v>157</v>
      </c>
      <c r="E74" s="8">
        <v>43797</v>
      </c>
      <c r="F74" s="18" t="s">
        <v>123</v>
      </c>
      <c r="G74" s="11"/>
      <c r="H74" s="11"/>
      <c r="I74" s="11">
        <v>56.95</v>
      </c>
      <c r="J74" s="11"/>
      <c r="K74" s="11"/>
      <c r="L74" s="11"/>
      <c r="M74" s="11">
        <f t="shared" si="18"/>
        <v>56.95</v>
      </c>
    </row>
    <row r="75" spans="1:13" x14ac:dyDescent="0.3">
      <c r="A75" s="10" t="s">
        <v>20</v>
      </c>
      <c r="B75" s="8" t="s">
        <v>17</v>
      </c>
      <c r="C75" s="9">
        <v>43769</v>
      </c>
      <c r="D75" s="10" t="s">
        <v>90</v>
      </c>
      <c r="E75" s="8">
        <v>43782</v>
      </c>
      <c r="F75" s="18" t="s">
        <v>123</v>
      </c>
      <c r="G75" s="11"/>
      <c r="H75" s="11"/>
      <c r="I75" s="11">
        <v>56.95</v>
      </c>
      <c r="J75" s="11"/>
      <c r="K75" s="11"/>
      <c r="L75" s="11"/>
      <c r="M75" s="11">
        <f t="shared" si="18"/>
        <v>56.95</v>
      </c>
    </row>
    <row r="76" spans="1:13" x14ac:dyDescent="0.3">
      <c r="A76" s="10" t="s">
        <v>20</v>
      </c>
      <c r="B76" s="8" t="s">
        <v>17</v>
      </c>
      <c r="C76" s="9">
        <v>43769</v>
      </c>
      <c r="D76" s="19" t="s">
        <v>157</v>
      </c>
      <c r="E76" s="8">
        <v>43769</v>
      </c>
      <c r="F76" s="18" t="s">
        <v>159</v>
      </c>
      <c r="G76" s="11"/>
      <c r="H76" s="11"/>
      <c r="I76" s="11">
        <v>29.45</v>
      </c>
      <c r="J76" s="11"/>
      <c r="K76" s="11"/>
      <c r="L76" s="11"/>
      <c r="M76" s="11">
        <f t="shared" si="18"/>
        <v>29.45</v>
      </c>
    </row>
    <row r="77" spans="1:13" x14ac:dyDescent="0.3">
      <c r="A77" s="10" t="s">
        <v>20</v>
      </c>
      <c r="B77" s="8" t="s">
        <v>17</v>
      </c>
      <c r="C77" s="9">
        <v>43769</v>
      </c>
      <c r="D77" s="19" t="s">
        <v>157</v>
      </c>
      <c r="E77" s="8">
        <v>43768</v>
      </c>
      <c r="F77" s="18" t="s">
        <v>123</v>
      </c>
      <c r="G77" s="11"/>
      <c r="H77" s="11"/>
      <c r="I77" s="11">
        <v>25.05</v>
      </c>
      <c r="J77" s="11"/>
      <c r="K77" s="11"/>
      <c r="L77" s="11"/>
      <c r="M77" s="11">
        <f t="shared" si="18"/>
        <v>25.05</v>
      </c>
    </row>
    <row r="78" spans="1:13" x14ac:dyDescent="0.3">
      <c r="A78" s="10"/>
      <c r="B78" s="8"/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/>
    </row>
    <row r="79" spans="1:13" x14ac:dyDescent="0.3">
      <c r="A79" s="10"/>
      <c r="B79" s="8"/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 t="shared" si="18"/>
        <v>0</v>
      </c>
    </row>
    <row r="80" spans="1:13" x14ac:dyDescent="0.3">
      <c r="A80" s="12" t="s">
        <v>21</v>
      </c>
      <c r="B80" s="13"/>
      <c r="C80" s="16"/>
      <c r="D80" s="15"/>
      <c r="E80" s="16"/>
      <c r="F80" s="13"/>
      <c r="G80" s="17">
        <f t="shared" ref="G80:L80" si="19">SUBTOTAL(9,G72:G79)</f>
        <v>0</v>
      </c>
      <c r="H80" s="17">
        <f t="shared" si="19"/>
        <v>0</v>
      </c>
      <c r="I80" s="17">
        <f t="shared" si="19"/>
        <v>282.3</v>
      </c>
      <c r="J80" s="17">
        <f t="shared" si="19"/>
        <v>0</v>
      </c>
      <c r="K80" s="17">
        <f t="shared" si="19"/>
        <v>0</v>
      </c>
      <c r="L80" s="17">
        <f t="shared" si="19"/>
        <v>0</v>
      </c>
      <c r="M80" s="17">
        <f>SUBTOTAL(9,M72:M79)</f>
        <v>282.3</v>
      </c>
    </row>
    <row r="81" spans="1:13" x14ac:dyDescent="0.3">
      <c r="A81" s="10" t="s">
        <v>49</v>
      </c>
      <c r="B81" s="10" t="s">
        <v>17</v>
      </c>
      <c r="C81" s="20">
        <v>43753</v>
      </c>
      <c r="D81" s="10" t="s">
        <v>95</v>
      </c>
      <c r="E81" s="9">
        <v>43713</v>
      </c>
      <c r="F81" s="11" t="s">
        <v>129</v>
      </c>
      <c r="G81" s="11"/>
      <c r="H81" s="11"/>
      <c r="I81" s="11">
        <v>145</v>
      </c>
      <c r="J81" s="11"/>
      <c r="K81" s="11"/>
      <c r="L81" s="11"/>
      <c r="M81" s="11">
        <f>SUM(G81:L81)</f>
        <v>145</v>
      </c>
    </row>
    <row r="82" spans="1:13" x14ac:dyDescent="0.3">
      <c r="A82" s="10" t="s">
        <v>49</v>
      </c>
      <c r="B82" s="10" t="s">
        <v>17</v>
      </c>
      <c r="C82" s="20">
        <v>43790</v>
      </c>
      <c r="D82" s="19" t="s">
        <v>150</v>
      </c>
      <c r="E82" s="9">
        <v>43782</v>
      </c>
      <c r="F82" s="11" t="s">
        <v>129</v>
      </c>
      <c r="G82" s="11"/>
      <c r="H82" s="11"/>
      <c r="I82" s="11">
        <v>151</v>
      </c>
      <c r="J82" s="11"/>
      <c r="K82" s="11"/>
      <c r="L82" s="11">
        <v>0</v>
      </c>
      <c r="M82" s="11">
        <f t="shared" ref="M82" si="20">SUM(G82:L82)</f>
        <v>151</v>
      </c>
    </row>
    <row r="83" spans="1:13" x14ac:dyDescent="0.3">
      <c r="A83" s="10" t="s">
        <v>49</v>
      </c>
      <c r="B83" s="10" t="s">
        <v>17</v>
      </c>
      <c r="C83" s="20"/>
      <c r="D83" s="19"/>
      <c r="E83" s="9"/>
      <c r="F83" s="11"/>
      <c r="G83" s="11"/>
      <c r="H83" s="11"/>
      <c r="I83" s="11"/>
      <c r="J83" s="11"/>
      <c r="K83" s="11"/>
      <c r="L83" s="11"/>
      <c r="M83" s="11">
        <f>SUM(G83:L83)</f>
        <v>0</v>
      </c>
    </row>
    <row r="84" spans="1:13" x14ac:dyDescent="0.3">
      <c r="A84" s="10" t="s">
        <v>49</v>
      </c>
      <c r="B84" s="10" t="s">
        <v>17</v>
      </c>
      <c r="C84" s="20"/>
      <c r="D84" s="19"/>
      <c r="E84" s="9"/>
      <c r="F84" s="11"/>
      <c r="G84" s="11"/>
      <c r="H84" s="11"/>
      <c r="I84" s="11"/>
      <c r="J84" s="11"/>
      <c r="K84" s="11"/>
      <c r="L84" s="11"/>
      <c r="M84" s="11"/>
    </row>
    <row r="85" spans="1:13" x14ac:dyDescent="0.3">
      <c r="A85" s="10"/>
      <c r="B85" s="10"/>
      <c r="C85" s="20"/>
      <c r="D85" s="19"/>
      <c r="E85" s="9"/>
      <c r="F85" s="11"/>
      <c r="G85" s="11"/>
      <c r="H85" s="11"/>
      <c r="I85" s="11"/>
      <c r="J85" s="11"/>
      <c r="K85" s="11"/>
      <c r="L85" s="11">
        <v>0</v>
      </c>
      <c r="M85" s="11">
        <f t="shared" ref="M85" si="21">SUM(G85:L85)</f>
        <v>0</v>
      </c>
    </row>
    <row r="86" spans="1:13" x14ac:dyDescent="0.3">
      <c r="A86" s="12" t="s">
        <v>50</v>
      </c>
      <c r="B86" s="13"/>
      <c r="C86" s="14"/>
      <c r="D86" s="15"/>
      <c r="E86" s="16"/>
      <c r="F86" s="13"/>
      <c r="G86" s="17">
        <f>SUM(G81:G85)</f>
        <v>0</v>
      </c>
      <c r="H86" s="17">
        <f t="shared" ref="H86:L86" si="22">SUM(H81:H85)</f>
        <v>0</v>
      </c>
      <c r="I86" s="17">
        <f t="shared" si="22"/>
        <v>296</v>
      </c>
      <c r="J86" s="17">
        <f t="shared" si="22"/>
        <v>0</v>
      </c>
      <c r="K86" s="17">
        <f t="shared" si="22"/>
        <v>0</v>
      </c>
      <c r="L86" s="17">
        <f t="shared" si="22"/>
        <v>0</v>
      </c>
      <c r="M86" s="17">
        <f>SUM(M81:M85)</f>
        <v>296</v>
      </c>
    </row>
    <row r="87" spans="1:13" x14ac:dyDescent="0.3">
      <c r="A87" s="10" t="s">
        <v>22</v>
      </c>
      <c r="B87" s="8" t="s">
        <v>17</v>
      </c>
      <c r="C87" s="9"/>
      <c r="D87" s="19"/>
      <c r="E87" s="8"/>
      <c r="F87" s="18"/>
      <c r="G87" s="11"/>
      <c r="H87" s="11"/>
      <c r="I87" s="11"/>
      <c r="J87" s="11"/>
      <c r="K87" s="11"/>
      <c r="L87" s="11"/>
      <c r="M87" s="11">
        <f t="shared" ref="M87:M90" si="23">SUM(G87:L87)</f>
        <v>0</v>
      </c>
    </row>
    <row r="88" spans="1:13" x14ac:dyDescent="0.3">
      <c r="A88" s="10" t="s">
        <v>22</v>
      </c>
      <c r="B88" s="8" t="s">
        <v>17</v>
      </c>
      <c r="C88" s="9"/>
      <c r="D88" s="19"/>
      <c r="E88" s="8"/>
      <c r="F88" s="18"/>
      <c r="G88" s="11"/>
      <c r="H88" s="11"/>
      <c r="I88" s="11"/>
      <c r="J88" s="11"/>
      <c r="K88" s="11"/>
      <c r="L88" s="11"/>
      <c r="M88" s="11">
        <f t="shared" si="23"/>
        <v>0</v>
      </c>
    </row>
    <row r="89" spans="1:13" x14ac:dyDescent="0.3">
      <c r="A89" s="10" t="s">
        <v>22</v>
      </c>
      <c r="B89" s="8" t="s">
        <v>17</v>
      </c>
      <c r="C89" s="9"/>
      <c r="D89" s="19"/>
      <c r="E89" s="8"/>
      <c r="F89" s="18"/>
      <c r="G89" s="11"/>
      <c r="H89" s="11"/>
      <c r="I89" s="11"/>
      <c r="J89" s="11"/>
      <c r="K89" s="11"/>
      <c r="L89" s="11"/>
      <c r="M89" s="11">
        <f t="shared" si="23"/>
        <v>0</v>
      </c>
    </row>
    <row r="90" spans="1:13" x14ac:dyDescent="0.3">
      <c r="A90" s="10" t="s">
        <v>22</v>
      </c>
      <c r="B90" s="8" t="s">
        <v>17</v>
      </c>
      <c r="C90" s="9"/>
      <c r="D90" s="19"/>
      <c r="E90" s="8"/>
      <c r="F90" s="18"/>
      <c r="G90" s="11"/>
      <c r="H90" s="11"/>
      <c r="I90" s="11"/>
      <c r="J90" s="11"/>
      <c r="K90" s="11"/>
      <c r="L90" s="11"/>
      <c r="M90" s="11">
        <f t="shared" si="23"/>
        <v>0</v>
      </c>
    </row>
    <row r="91" spans="1:13" x14ac:dyDescent="0.3">
      <c r="A91" s="12" t="s">
        <v>74</v>
      </c>
      <c r="B91" s="13"/>
      <c r="C91" s="14"/>
      <c r="D91" s="15"/>
      <c r="E91" s="16"/>
      <c r="F91" s="13"/>
      <c r="G91" s="17">
        <f>SUM(G87:G90)</f>
        <v>0</v>
      </c>
      <c r="H91" s="17">
        <f t="shared" ref="H91:M91" si="24">SUM(H87:H90)</f>
        <v>0</v>
      </c>
      <c r="I91" s="17">
        <f t="shared" si="24"/>
        <v>0</v>
      </c>
      <c r="J91" s="17">
        <f t="shared" si="24"/>
        <v>0</v>
      </c>
      <c r="K91" s="17">
        <f t="shared" si="24"/>
        <v>0</v>
      </c>
      <c r="L91" s="17">
        <f t="shared" si="24"/>
        <v>0</v>
      </c>
      <c r="M91" s="17">
        <f t="shared" si="24"/>
        <v>0</v>
      </c>
    </row>
    <row r="92" spans="1:13" x14ac:dyDescent="0.3">
      <c r="A92" s="10" t="s">
        <v>23</v>
      </c>
      <c r="B92" s="10" t="s">
        <v>17</v>
      </c>
      <c r="C92" s="20">
        <v>43803</v>
      </c>
      <c r="D92" s="19" t="s">
        <v>100</v>
      </c>
      <c r="E92" s="9">
        <v>43752</v>
      </c>
      <c r="F92" s="11" t="s">
        <v>101</v>
      </c>
      <c r="G92" s="11"/>
      <c r="H92" s="11"/>
      <c r="I92" s="11"/>
      <c r="J92" s="11">
        <v>17.75</v>
      </c>
      <c r="K92" s="11"/>
      <c r="L92" s="11"/>
      <c r="M92" s="11">
        <f>SUM(G92:L92)</f>
        <v>17.75</v>
      </c>
    </row>
    <row r="93" spans="1:13" x14ac:dyDescent="0.3">
      <c r="A93" s="10" t="s">
        <v>23</v>
      </c>
      <c r="B93" s="10" t="s">
        <v>17</v>
      </c>
      <c r="C93" s="20">
        <v>43810</v>
      </c>
      <c r="D93" s="19" t="s">
        <v>90</v>
      </c>
      <c r="E93" s="9">
        <v>43719</v>
      </c>
      <c r="F93" s="11" t="s">
        <v>101</v>
      </c>
      <c r="G93" s="11"/>
      <c r="H93" s="11"/>
      <c r="I93" s="11"/>
      <c r="J93" s="11">
        <v>22.25</v>
      </c>
      <c r="K93" s="11">
        <v>17.04</v>
      </c>
      <c r="L93" s="11">
        <v>0</v>
      </c>
      <c r="M93" s="11">
        <f t="shared" ref="M93" si="25">SUM(G93:L93)</f>
        <v>39.29</v>
      </c>
    </row>
    <row r="94" spans="1:13" x14ac:dyDescent="0.3">
      <c r="A94" s="10" t="s">
        <v>23</v>
      </c>
      <c r="B94" s="10" t="s">
        <v>17</v>
      </c>
      <c r="C94" s="20">
        <v>43810</v>
      </c>
      <c r="D94" s="19" t="s">
        <v>90</v>
      </c>
      <c r="E94" s="9">
        <v>43782</v>
      </c>
      <c r="F94" s="11" t="s">
        <v>101</v>
      </c>
      <c r="G94" s="11"/>
      <c r="H94" s="11"/>
      <c r="I94" s="11"/>
      <c r="J94" s="11">
        <v>22.65</v>
      </c>
      <c r="K94" s="11">
        <v>10.89</v>
      </c>
      <c r="L94" s="11"/>
      <c r="M94" s="11">
        <f>SUM(G94:L94)</f>
        <v>33.54</v>
      </c>
    </row>
    <row r="95" spans="1:13" x14ac:dyDescent="0.3">
      <c r="A95" s="10" t="s">
        <v>23</v>
      </c>
      <c r="B95" s="10" t="s">
        <v>17</v>
      </c>
      <c r="C95" s="20">
        <v>43799</v>
      </c>
      <c r="D95" s="19" t="s">
        <v>90</v>
      </c>
      <c r="E95" s="9">
        <v>43782</v>
      </c>
      <c r="F95" s="11" t="s">
        <v>101</v>
      </c>
      <c r="G95" s="11"/>
      <c r="H95" s="11"/>
      <c r="I95" s="11">
        <v>169.25</v>
      </c>
      <c r="J95" s="11"/>
      <c r="K95" s="11"/>
      <c r="L95" s="11">
        <v>0</v>
      </c>
      <c r="M95" s="11">
        <f t="shared" ref="M95" si="26">SUM(G95:L95)</f>
        <v>169.25</v>
      </c>
    </row>
    <row r="96" spans="1:13" x14ac:dyDescent="0.3">
      <c r="A96" s="12" t="s">
        <v>24</v>
      </c>
      <c r="B96" s="13"/>
      <c r="C96" s="14"/>
      <c r="D96" s="15"/>
      <c r="E96" s="16"/>
      <c r="F96" s="13"/>
      <c r="G96" s="17">
        <f>SUM(G92:G95)</f>
        <v>0</v>
      </c>
      <c r="H96" s="17">
        <f t="shared" ref="H96:L96" si="27">SUM(H92:H95)</f>
        <v>0</v>
      </c>
      <c r="I96" s="17">
        <f t="shared" si="27"/>
        <v>169.25</v>
      </c>
      <c r="J96" s="17">
        <f t="shared" si="27"/>
        <v>62.65</v>
      </c>
      <c r="K96" s="17">
        <f t="shared" si="27"/>
        <v>27.93</v>
      </c>
      <c r="L96" s="17">
        <f t="shared" si="27"/>
        <v>0</v>
      </c>
      <c r="M96" s="17">
        <f>SUM(M92:M95)</f>
        <v>259.83</v>
      </c>
    </row>
    <row r="97" spans="1:13" x14ac:dyDescent="0.3">
      <c r="A97" s="10" t="s">
        <v>79</v>
      </c>
      <c r="B97" s="10" t="s">
        <v>17</v>
      </c>
      <c r="C97" s="20"/>
      <c r="D97" s="19"/>
      <c r="E97" s="9"/>
      <c r="F97" s="11"/>
      <c r="G97" s="11"/>
      <c r="H97" s="11"/>
      <c r="I97" s="11"/>
      <c r="J97" s="11"/>
      <c r="K97" s="11"/>
      <c r="L97" s="11"/>
      <c r="M97" s="11">
        <f>SUM(G97:L97)</f>
        <v>0</v>
      </c>
    </row>
    <row r="98" spans="1:13" x14ac:dyDescent="0.3">
      <c r="A98" s="10" t="s">
        <v>79</v>
      </c>
      <c r="B98" s="10" t="s">
        <v>17</v>
      </c>
      <c r="C98" s="20"/>
      <c r="D98" s="19"/>
      <c r="E98" s="9"/>
      <c r="F98" s="11"/>
      <c r="G98" s="11"/>
      <c r="H98" s="11"/>
      <c r="I98" s="11"/>
      <c r="J98" s="11"/>
      <c r="K98" s="11"/>
      <c r="L98" s="11">
        <v>0</v>
      </c>
      <c r="M98" s="11">
        <f t="shared" ref="M98" si="28">SUM(G98:L98)</f>
        <v>0</v>
      </c>
    </row>
    <row r="99" spans="1:13" x14ac:dyDescent="0.3">
      <c r="A99" s="10" t="s">
        <v>79</v>
      </c>
      <c r="B99" s="10" t="s">
        <v>17</v>
      </c>
      <c r="C99" s="20"/>
      <c r="D99" s="19"/>
      <c r="E99" s="9"/>
      <c r="F99" s="11"/>
      <c r="G99" s="11"/>
      <c r="H99" s="11"/>
      <c r="I99" s="11"/>
      <c r="J99" s="11"/>
      <c r="K99" s="11"/>
      <c r="L99" s="11"/>
      <c r="M99" s="11"/>
    </row>
    <row r="100" spans="1:13" x14ac:dyDescent="0.3">
      <c r="A100" s="10" t="s">
        <v>79</v>
      </c>
      <c r="B100" s="10" t="s">
        <v>17</v>
      </c>
      <c r="C100" s="20"/>
      <c r="D100" s="19"/>
      <c r="E100" s="9"/>
      <c r="F100" s="11"/>
      <c r="G100" s="11"/>
      <c r="H100" s="11"/>
      <c r="I100" s="11"/>
      <c r="J100" s="11"/>
      <c r="K100" s="11"/>
      <c r="L100" s="11"/>
      <c r="M100" s="11">
        <f>SUM(G100:L100)</f>
        <v>0</v>
      </c>
    </row>
    <row r="101" spans="1:13" x14ac:dyDescent="0.3">
      <c r="A101" s="10"/>
      <c r="B101" s="10"/>
      <c r="C101" s="20"/>
      <c r="D101" s="19"/>
      <c r="E101" s="9"/>
      <c r="F101" s="11"/>
      <c r="G101" s="11"/>
      <c r="H101" s="11"/>
      <c r="I101" s="11"/>
      <c r="J101" s="11"/>
      <c r="K101" s="11"/>
      <c r="L101" s="11">
        <v>0</v>
      </c>
      <c r="M101" s="11">
        <f t="shared" ref="M101" si="29">SUM(G101:L101)</f>
        <v>0</v>
      </c>
    </row>
    <row r="102" spans="1:13" x14ac:dyDescent="0.3">
      <c r="A102" s="12" t="s">
        <v>80</v>
      </c>
      <c r="B102" s="13"/>
      <c r="C102" s="14"/>
      <c r="D102" s="15"/>
      <c r="E102" s="16"/>
      <c r="F102" s="13"/>
      <c r="G102" s="17">
        <f>SUM(G97:G101)</f>
        <v>0</v>
      </c>
      <c r="H102" s="17">
        <f t="shared" ref="H102:M102" si="30">SUM(H97:H101)</f>
        <v>0</v>
      </c>
      <c r="I102" s="17">
        <f t="shared" si="30"/>
        <v>0</v>
      </c>
      <c r="J102" s="17">
        <f t="shared" si="30"/>
        <v>0</v>
      </c>
      <c r="K102" s="17">
        <f t="shared" si="30"/>
        <v>0</v>
      </c>
      <c r="L102" s="17">
        <f t="shared" si="30"/>
        <v>0</v>
      </c>
      <c r="M102" s="17">
        <f t="shared" si="30"/>
        <v>0</v>
      </c>
    </row>
    <row r="103" spans="1:13" x14ac:dyDescent="0.3">
      <c r="A103" s="10" t="s">
        <v>41</v>
      </c>
      <c r="B103" s="10" t="s">
        <v>17</v>
      </c>
      <c r="C103" s="20">
        <v>43747</v>
      </c>
      <c r="D103" s="19" t="s">
        <v>140</v>
      </c>
      <c r="E103" s="9">
        <v>43740</v>
      </c>
      <c r="F103" s="11" t="s">
        <v>96</v>
      </c>
      <c r="G103" s="11"/>
      <c r="H103" s="11">
        <v>0</v>
      </c>
      <c r="I103" s="11">
        <v>124.6</v>
      </c>
      <c r="J103" s="11"/>
      <c r="K103" s="11"/>
      <c r="L103" s="11"/>
      <c r="M103" s="11">
        <f>SUM(G103:L103)</f>
        <v>124.6</v>
      </c>
    </row>
    <row r="104" spans="1:13" x14ac:dyDescent="0.3">
      <c r="A104" s="10" t="s">
        <v>41</v>
      </c>
      <c r="B104" s="10" t="s">
        <v>17</v>
      </c>
      <c r="C104" s="20">
        <v>43747</v>
      </c>
      <c r="D104" s="19" t="s">
        <v>90</v>
      </c>
      <c r="E104" s="9">
        <v>43719</v>
      </c>
      <c r="F104" s="11" t="s">
        <v>141</v>
      </c>
      <c r="G104" s="11"/>
      <c r="H104" s="11"/>
      <c r="I104" s="11">
        <v>223.1</v>
      </c>
      <c r="J104" s="11"/>
      <c r="K104" s="11"/>
      <c r="L104" s="11">
        <v>0</v>
      </c>
      <c r="M104" s="11">
        <f t="shared" ref="M104:M105" si="31">SUM(G104:L104)</f>
        <v>223.1</v>
      </c>
    </row>
    <row r="105" spans="1:13" x14ac:dyDescent="0.3">
      <c r="A105" s="10" t="s">
        <v>41</v>
      </c>
      <c r="B105" s="10" t="s">
        <v>17</v>
      </c>
      <c r="C105" s="20">
        <v>43747</v>
      </c>
      <c r="D105" s="19" t="s">
        <v>90</v>
      </c>
      <c r="E105" s="9">
        <v>43783</v>
      </c>
      <c r="F105" s="11" t="s">
        <v>141</v>
      </c>
      <c r="G105" s="11"/>
      <c r="H105" s="11"/>
      <c r="I105" s="11">
        <v>193.1</v>
      </c>
      <c r="J105" s="11"/>
      <c r="K105" s="11"/>
      <c r="L105" s="11"/>
      <c r="M105" s="11">
        <f t="shared" si="31"/>
        <v>193.1</v>
      </c>
    </row>
    <row r="106" spans="1:13" x14ac:dyDescent="0.3">
      <c r="A106" s="10" t="s">
        <v>41</v>
      </c>
      <c r="B106" s="10" t="s">
        <v>17</v>
      </c>
      <c r="C106" s="20"/>
      <c r="D106" s="19"/>
      <c r="E106" s="9"/>
      <c r="F106" s="11"/>
      <c r="G106" s="11"/>
      <c r="H106" s="11"/>
      <c r="I106" s="11"/>
      <c r="J106" s="11"/>
      <c r="K106" s="11"/>
      <c r="L106" s="11"/>
      <c r="M106" s="11">
        <f>SUM(G106:L106)</f>
        <v>0</v>
      </c>
    </row>
    <row r="107" spans="1:13" x14ac:dyDescent="0.3">
      <c r="A107" s="10"/>
      <c r="B107" s="10"/>
      <c r="C107" s="20"/>
      <c r="D107" s="19"/>
      <c r="E107" s="9"/>
      <c r="F107" s="11"/>
      <c r="G107" s="11"/>
      <c r="H107" s="11"/>
      <c r="I107" s="11"/>
      <c r="J107" s="11"/>
      <c r="K107" s="11"/>
      <c r="L107" s="11">
        <v>0</v>
      </c>
      <c r="M107" s="11">
        <f t="shared" ref="M107" si="32">SUM(G107:L107)</f>
        <v>0</v>
      </c>
    </row>
    <row r="108" spans="1:13" x14ac:dyDescent="0.3">
      <c r="A108" s="12" t="s">
        <v>43</v>
      </c>
      <c r="B108" s="13"/>
      <c r="C108" s="14"/>
      <c r="D108" s="15"/>
      <c r="E108" s="16"/>
      <c r="F108" s="13"/>
      <c r="G108" s="17">
        <f>SUM(G103:G107)</f>
        <v>0</v>
      </c>
      <c r="H108" s="17">
        <f t="shared" ref="H108:L108" si="33">SUM(H103:H107)</f>
        <v>0</v>
      </c>
      <c r="I108" s="17">
        <f t="shared" si="33"/>
        <v>540.79999999999995</v>
      </c>
      <c r="J108" s="17">
        <f t="shared" si="33"/>
        <v>0</v>
      </c>
      <c r="K108" s="17">
        <f t="shared" si="33"/>
        <v>0</v>
      </c>
      <c r="L108" s="17">
        <f t="shared" si="33"/>
        <v>0</v>
      </c>
      <c r="M108" s="17">
        <f>SUM(M103:M107)</f>
        <v>540.79999999999995</v>
      </c>
    </row>
    <row r="109" spans="1:13" x14ac:dyDescent="0.3">
      <c r="A109" s="10" t="s">
        <v>39</v>
      </c>
      <c r="B109" s="10" t="s">
        <v>17</v>
      </c>
      <c r="C109" s="20">
        <v>43768</v>
      </c>
      <c r="D109" s="19" t="s">
        <v>140</v>
      </c>
      <c r="E109" s="9">
        <v>43740</v>
      </c>
      <c r="F109" s="11" t="s">
        <v>108</v>
      </c>
      <c r="G109" s="11"/>
      <c r="H109" s="11"/>
      <c r="I109" s="11">
        <v>79</v>
      </c>
      <c r="J109" s="11">
        <v>14.4</v>
      </c>
      <c r="K109" s="11">
        <v>3.99</v>
      </c>
      <c r="L109" s="11"/>
      <c r="M109" s="11">
        <f>SUM(G109:L109)</f>
        <v>97.39</v>
      </c>
    </row>
    <row r="110" spans="1:13" x14ac:dyDescent="0.3">
      <c r="A110" s="10" t="s">
        <v>39</v>
      </c>
      <c r="B110" s="10" t="s">
        <v>17</v>
      </c>
      <c r="C110" s="20">
        <v>43768</v>
      </c>
      <c r="D110" s="20" t="s">
        <v>144</v>
      </c>
      <c r="E110" s="9">
        <v>43719</v>
      </c>
      <c r="F110" s="11" t="s">
        <v>108</v>
      </c>
      <c r="G110" s="11"/>
      <c r="H110" s="11"/>
      <c r="I110" s="11">
        <v>46</v>
      </c>
      <c r="J110" s="11">
        <v>12.6</v>
      </c>
      <c r="K110" s="11">
        <v>332.81</v>
      </c>
      <c r="L110" s="11"/>
      <c r="M110" s="11">
        <f t="shared" ref="M110:M113" si="34">SUM(G110:L110)</f>
        <v>391.41</v>
      </c>
    </row>
    <row r="111" spans="1:13" x14ac:dyDescent="0.3">
      <c r="A111" s="10" t="s">
        <v>39</v>
      </c>
      <c r="B111" s="10" t="s">
        <v>17</v>
      </c>
      <c r="C111" s="20">
        <v>43768</v>
      </c>
      <c r="D111" s="20" t="s">
        <v>145</v>
      </c>
      <c r="E111" s="9">
        <v>43727</v>
      </c>
      <c r="F111" s="11"/>
      <c r="G111" s="11"/>
      <c r="H111" s="11"/>
      <c r="I111" s="11"/>
      <c r="J111" s="11">
        <v>210.8</v>
      </c>
      <c r="K111" s="11">
        <v>131.47999999999999</v>
      </c>
      <c r="L111" s="11"/>
      <c r="M111" s="11">
        <f t="shared" si="34"/>
        <v>342.28</v>
      </c>
    </row>
    <row r="112" spans="1:13" x14ac:dyDescent="0.3">
      <c r="A112" s="10" t="s">
        <v>39</v>
      </c>
      <c r="B112" s="10" t="s">
        <v>17</v>
      </c>
      <c r="C112" s="20"/>
      <c r="D112" s="20"/>
      <c r="E112" s="9"/>
      <c r="F112" s="11"/>
      <c r="G112" s="11"/>
      <c r="H112" s="11"/>
      <c r="I112" s="11"/>
      <c r="J112" s="11"/>
      <c r="K112" s="11"/>
      <c r="L112" s="11"/>
      <c r="M112" s="11">
        <f t="shared" si="34"/>
        <v>0</v>
      </c>
    </row>
    <row r="113" spans="1:18" x14ac:dyDescent="0.3">
      <c r="A113" s="10"/>
      <c r="B113" s="10"/>
      <c r="C113" s="20"/>
      <c r="D113" s="20"/>
      <c r="E113" s="9"/>
      <c r="F113" s="11"/>
      <c r="G113" s="11"/>
      <c r="H113" s="11"/>
      <c r="I113" s="11"/>
      <c r="J113" s="11"/>
      <c r="K113" s="11"/>
      <c r="L113" s="11"/>
      <c r="M113" s="11">
        <f t="shared" si="34"/>
        <v>0</v>
      </c>
    </row>
    <row r="114" spans="1:18" x14ac:dyDescent="0.3">
      <c r="A114" s="12" t="s">
        <v>40</v>
      </c>
      <c r="B114" s="13"/>
      <c r="C114" s="14"/>
      <c r="D114" s="15"/>
      <c r="E114" s="16"/>
      <c r="F114" s="13"/>
      <c r="G114" s="17">
        <f>SUBTOTAL(9,G109:G113)</f>
        <v>0</v>
      </c>
      <c r="H114" s="17">
        <f t="shared" ref="H114:L114" si="35">SUBTOTAL(9,H109:H113)</f>
        <v>0</v>
      </c>
      <c r="I114" s="17">
        <f t="shared" si="35"/>
        <v>125</v>
      </c>
      <c r="J114" s="17">
        <f t="shared" si="35"/>
        <v>237.8</v>
      </c>
      <c r="K114" s="17">
        <f t="shared" si="35"/>
        <v>468.28</v>
      </c>
      <c r="L114" s="17">
        <f t="shared" si="35"/>
        <v>0</v>
      </c>
      <c r="M114" s="17">
        <f>SUBTOTAL(9,M109:M113)</f>
        <v>831.07999999999993</v>
      </c>
    </row>
    <row r="115" spans="1:18" ht="17.25" thickBot="1" x14ac:dyDescent="0.35">
      <c r="A115" s="22"/>
      <c r="B115" s="22"/>
      <c r="C115" s="23"/>
      <c r="D115" s="22"/>
      <c r="E115" s="22"/>
      <c r="F115" s="24"/>
      <c r="G115" s="25">
        <f>G8+G14+G20+G26+G42+G48+G53+G59+G65+G71+G80+G86+G91+G96+G102+G108+G114</f>
        <v>-343.08</v>
      </c>
      <c r="H115" s="25">
        <f t="shared" ref="H115:M115" si="36">H8+H14+H20+H26+H42+H48+H53+H59+H65+H71+H80+H86+H91+H96+H102+H108+H114</f>
        <v>0</v>
      </c>
      <c r="I115" s="25">
        <f t="shared" si="36"/>
        <v>6074.05</v>
      </c>
      <c r="J115" s="25">
        <f t="shared" si="36"/>
        <v>648.55000000000007</v>
      </c>
      <c r="K115" s="25">
        <f t="shared" si="36"/>
        <v>693.93</v>
      </c>
      <c r="L115" s="25">
        <f t="shared" si="36"/>
        <v>0</v>
      </c>
      <c r="M115" s="25">
        <f t="shared" si="36"/>
        <v>7073.4500000000007</v>
      </c>
    </row>
    <row r="116" spans="1:18" ht="17.25" thickTop="1" x14ac:dyDescent="0.3">
      <c r="A116" s="26"/>
      <c r="B116" s="26"/>
      <c r="C116" s="27"/>
      <c r="D116" s="26"/>
      <c r="E116" s="26"/>
      <c r="F116" s="26"/>
      <c r="G116" s="28"/>
      <c r="H116" s="28"/>
      <c r="I116" s="28"/>
      <c r="J116" s="28"/>
      <c r="K116" s="28"/>
      <c r="L116" s="28"/>
      <c r="M116" s="28"/>
      <c r="O116" s="29"/>
      <c r="R116" s="30"/>
    </row>
    <row r="117" spans="1:18" x14ac:dyDescent="0.3">
      <c r="E117" s="31"/>
      <c r="F117" s="31"/>
      <c r="N117" s="29"/>
      <c r="O117" s="29"/>
    </row>
    <row r="118" spans="1:18" ht="17.25" thickBot="1" x14ac:dyDescent="0.35">
      <c r="A118" s="26"/>
      <c r="B118" s="26"/>
      <c r="C118" s="27"/>
      <c r="D118" s="26"/>
      <c r="E118" s="26"/>
      <c r="F118" s="26"/>
      <c r="G118" s="28"/>
      <c r="H118" s="28"/>
      <c r="I118" s="28"/>
      <c r="J118" s="28"/>
      <c r="K118" s="28"/>
      <c r="L118" s="28"/>
      <c r="M118" s="28"/>
      <c r="O118" s="29"/>
    </row>
    <row r="119" spans="1:18" ht="17.25" thickBot="1" x14ac:dyDescent="0.35">
      <c r="A119" s="26"/>
      <c r="B119" s="26"/>
      <c r="C119" s="26"/>
      <c r="D119" s="26"/>
      <c r="E119" s="26"/>
      <c r="F119" s="32" t="s">
        <v>27</v>
      </c>
      <c r="G119" s="33"/>
      <c r="H119" s="33"/>
      <c r="I119" s="33"/>
      <c r="J119" s="33"/>
      <c r="K119" s="33"/>
      <c r="L119" s="33"/>
      <c r="M119" s="34"/>
    </row>
    <row r="120" spans="1:18" ht="52.5" x14ac:dyDescent="0.3">
      <c r="A120" s="26"/>
      <c r="B120" s="26"/>
      <c r="C120" s="26"/>
      <c r="D120" s="26"/>
      <c r="E120" s="26"/>
      <c r="F120" s="35"/>
      <c r="G120" s="36" t="s">
        <v>6</v>
      </c>
      <c r="H120" s="37" t="s">
        <v>28</v>
      </c>
      <c r="I120" s="37" t="s">
        <v>29</v>
      </c>
      <c r="J120" s="37" t="s">
        <v>30</v>
      </c>
      <c r="K120" s="37" t="s">
        <v>10</v>
      </c>
      <c r="L120" s="37" t="s">
        <v>11</v>
      </c>
      <c r="M120" s="38" t="s">
        <v>31</v>
      </c>
    </row>
    <row r="121" spans="1:18" x14ac:dyDescent="0.3">
      <c r="A121" s="26"/>
      <c r="B121" s="26"/>
      <c r="C121" s="39"/>
      <c r="D121" s="26"/>
      <c r="E121" s="26"/>
      <c r="F121" s="40" t="s">
        <v>32</v>
      </c>
      <c r="G121" s="41">
        <f>G115-G122</f>
        <v>-343.08</v>
      </c>
      <c r="H121" s="41">
        <f t="shared" ref="H121:M121" si="37">H115-H122</f>
        <v>0</v>
      </c>
      <c r="I121" s="41">
        <f>I115-I122</f>
        <v>5865.95</v>
      </c>
      <c r="J121" s="41">
        <f t="shared" si="37"/>
        <v>648.55000000000007</v>
      </c>
      <c r="K121" s="41">
        <f t="shared" si="37"/>
        <v>693.93</v>
      </c>
      <c r="L121" s="41">
        <f t="shared" si="37"/>
        <v>0</v>
      </c>
      <c r="M121" s="41">
        <f t="shared" si="37"/>
        <v>6865.35</v>
      </c>
    </row>
    <row r="122" spans="1:18" x14ac:dyDescent="0.3">
      <c r="A122" s="26"/>
      <c r="B122" s="26"/>
      <c r="C122" s="39"/>
      <c r="D122" s="26"/>
      <c r="E122" s="26"/>
      <c r="F122" s="40" t="s">
        <v>33</v>
      </c>
      <c r="G122" s="41">
        <f>G8+G14+G20+G26</f>
        <v>0</v>
      </c>
      <c r="H122" s="41">
        <f t="shared" ref="H122:L122" si="38">H8+H14+H20+H26</f>
        <v>0</v>
      </c>
      <c r="I122" s="41">
        <f t="shared" si="38"/>
        <v>208.1</v>
      </c>
      <c r="J122" s="41">
        <f t="shared" si="38"/>
        <v>0</v>
      </c>
      <c r="K122" s="41">
        <f t="shared" si="38"/>
        <v>0</v>
      </c>
      <c r="L122" s="41">
        <f t="shared" si="38"/>
        <v>0</v>
      </c>
      <c r="M122" s="41">
        <f>SUM(G122:L122)</f>
        <v>208.1</v>
      </c>
    </row>
    <row r="123" spans="1:18" x14ac:dyDescent="0.3">
      <c r="A123" s="26"/>
      <c r="B123" s="26"/>
      <c r="C123" s="39"/>
      <c r="D123" s="26"/>
      <c r="E123" s="26"/>
      <c r="F123" s="42" t="s">
        <v>34</v>
      </c>
      <c r="G123" s="43">
        <f t="shared" ref="G123:L123" si="39">SUM(G121:G122)</f>
        <v>-343.08</v>
      </c>
      <c r="H123" s="43">
        <f t="shared" si="39"/>
        <v>0</v>
      </c>
      <c r="I123" s="43">
        <f t="shared" si="39"/>
        <v>6074.05</v>
      </c>
      <c r="J123" s="43">
        <f t="shared" si="39"/>
        <v>648.55000000000007</v>
      </c>
      <c r="K123" s="43">
        <f t="shared" si="39"/>
        <v>693.93</v>
      </c>
      <c r="L123" s="43">
        <f t="shared" si="39"/>
        <v>0</v>
      </c>
      <c r="M123" s="44">
        <f>SUM(G123:L123)</f>
        <v>7073.4500000000007</v>
      </c>
      <c r="N123" s="45"/>
    </row>
    <row r="124" spans="1:18" x14ac:dyDescent="0.3">
      <c r="A124" s="26"/>
      <c r="B124" s="26"/>
      <c r="C124" s="39"/>
      <c r="D124" s="26"/>
      <c r="E124" s="26"/>
      <c r="F124" s="40" t="s">
        <v>35</v>
      </c>
      <c r="G124" s="46" t="s">
        <v>36</v>
      </c>
      <c r="H124" s="46"/>
      <c r="I124" s="46" t="s">
        <v>36</v>
      </c>
      <c r="J124" s="46" t="s">
        <v>36</v>
      </c>
      <c r="K124" s="46" t="s">
        <v>36</v>
      </c>
      <c r="L124" s="46" t="s">
        <v>36</v>
      </c>
      <c r="M124" s="41">
        <f>SUM(G124:L124)</f>
        <v>0</v>
      </c>
    </row>
    <row r="125" spans="1:18" x14ac:dyDescent="0.3">
      <c r="A125" s="26"/>
      <c r="B125" s="26"/>
      <c r="C125" s="39"/>
      <c r="D125" s="26"/>
      <c r="E125" s="26"/>
      <c r="F125" s="40" t="s">
        <v>37</v>
      </c>
      <c r="G125" s="46" t="s">
        <v>36</v>
      </c>
      <c r="H125" s="47"/>
      <c r="I125" s="46" t="s">
        <v>36</v>
      </c>
      <c r="J125" s="46" t="s">
        <v>36</v>
      </c>
      <c r="K125" s="46" t="s">
        <v>36</v>
      </c>
      <c r="L125" s="46" t="s">
        <v>36</v>
      </c>
      <c r="M125" s="41">
        <f>SUM(G125:L125)</f>
        <v>0</v>
      </c>
    </row>
    <row r="126" spans="1:18" ht="17.25" thickBot="1" x14ac:dyDescent="0.35">
      <c r="A126" s="26"/>
      <c r="B126" s="26"/>
      <c r="C126" s="39"/>
      <c r="D126" s="26"/>
      <c r="E126" s="26"/>
      <c r="F126" s="48" t="s">
        <v>38</v>
      </c>
      <c r="G126" s="49">
        <f t="shared" ref="G126:L126" si="40">SUM(G123:G125)</f>
        <v>-343.08</v>
      </c>
      <c r="H126" s="49">
        <f t="shared" si="40"/>
        <v>0</v>
      </c>
      <c r="I126" s="49">
        <f t="shared" si="40"/>
        <v>6074.05</v>
      </c>
      <c r="J126" s="49">
        <f t="shared" si="40"/>
        <v>648.55000000000007</v>
      </c>
      <c r="K126" s="49">
        <f t="shared" si="40"/>
        <v>693.93</v>
      </c>
      <c r="L126" s="49">
        <f t="shared" si="40"/>
        <v>0</v>
      </c>
      <c r="M126" s="50">
        <f>SUM(G126:L126)</f>
        <v>7073.4500000000007</v>
      </c>
    </row>
    <row r="127" spans="1:18" x14ac:dyDescent="0.3">
      <c r="A127" s="26"/>
      <c r="B127" s="26"/>
      <c r="C127" s="26"/>
      <c r="D127" s="26"/>
      <c r="E127" s="26"/>
      <c r="F127" s="26"/>
      <c r="G127" s="28"/>
      <c r="H127" s="28"/>
      <c r="I127" s="28"/>
      <c r="J127" s="28"/>
      <c r="K127" s="28"/>
      <c r="L127" s="28"/>
      <c r="M127" s="2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E1C2-E937-46F7-A948-BAADBECA01B0}">
  <dimension ref="A1:R121"/>
  <sheetViews>
    <sheetView zoomScale="85" zoomScaleNormal="85" workbookViewId="0">
      <pane xSplit="1" ySplit="2" topLeftCell="C9" activePane="bottomRight" state="frozen"/>
      <selection pane="topRight" activeCell="B1" sqref="B1"/>
      <selection pane="bottomLeft" activeCell="A3" sqref="A3"/>
      <selection pane="bottomRight" activeCell="N27" sqref="N27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>
        <v>43861</v>
      </c>
      <c r="D3" s="8"/>
      <c r="E3" s="9">
        <v>43858</v>
      </c>
      <c r="F3" s="10" t="s">
        <v>175</v>
      </c>
      <c r="G3" s="11"/>
      <c r="H3" s="11"/>
      <c r="I3" s="11">
        <v>45.45</v>
      </c>
      <c r="J3" s="11"/>
      <c r="K3" s="11"/>
      <c r="L3" s="11"/>
      <c r="M3" s="11">
        <f>SUM(G3:L3)</f>
        <v>45.45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45.45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45.45</v>
      </c>
    </row>
    <row r="9" spans="1:13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51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51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51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52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62</v>
      </c>
      <c r="B27" s="8" t="s">
        <v>17</v>
      </c>
      <c r="C27" s="9">
        <v>43861</v>
      </c>
      <c r="D27" s="10" t="s">
        <v>90</v>
      </c>
      <c r="E27" s="9">
        <v>43858</v>
      </c>
      <c r="F27" s="18" t="s">
        <v>164</v>
      </c>
      <c r="G27" s="11"/>
      <c r="H27" s="11"/>
      <c r="I27" s="11"/>
      <c r="J27" s="11"/>
      <c r="K27" s="11">
        <v>102.2</v>
      </c>
      <c r="L27" s="11"/>
      <c r="M27" s="11">
        <f>SUM(G27:L27)</f>
        <v>102.2</v>
      </c>
    </row>
    <row r="28" spans="1:13" x14ac:dyDescent="0.3">
      <c r="A28" s="8" t="s">
        <v>62</v>
      </c>
      <c r="B28" s="8" t="s">
        <v>17</v>
      </c>
      <c r="C28" s="9">
        <v>43889</v>
      </c>
      <c r="D28" s="10" t="s">
        <v>104</v>
      </c>
      <c r="E28" s="9">
        <v>43838</v>
      </c>
      <c r="F28" s="10" t="s">
        <v>87</v>
      </c>
      <c r="G28" s="11"/>
      <c r="H28" s="11"/>
      <c r="I28" s="11">
        <v>360</v>
      </c>
      <c r="J28" s="11">
        <v>37</v>
      </c>
      <c r="K28" s="11">
        <v>12.89</v>
      </c>
      <c r="L28" s="11"/>
      <c r="M28" s="11">
        <f t="shared" ref="M28:M35" si="4">SUM(G28:L28)</f>
        <v>409.89</v>
      </c>
    </row>
    <row r="29" spans="1:13" x14ac:dyDescent="0.3">
      <c r="A29" s="8" t="s">
        <v>62</v>
      </c>
      <c r="B29" s="8" t="s">
        <v>17</v>
      </c>
      <c r="C29" s="9">
        <v>43889</v>
      </c>
      <c r="D29" s="10" t="s">
        <v>170</v>
      </c>
      <c r="E29" s="9">
        <v>43864</v>
      </c>
      <c r="F29" s="10" t="s">
        <v>87</v>
      </c>
      <c r="G29" s="11"/>
      <c r="H29" s="11"/>
      <c r="I29" s="11">
        <v>360</v>
      </c>
      <c r="J29" s="11">
        <v>44</v>
      </c>
      <c r="K29" s="11">
        <v>10.119999999999999</v>
      </c>
      <c r="L29" s="11"/>
      <c r="M29" s="11">
        <f t="shared" si="4"/>
        <v>414.12</v>
      </c>
    </row>
    <row r="30" spans="1:13" x14ac:dyDescent="0.3">
      <c r="A30" s="8" t="s">
        <v>62</v>
      </c>
      <c r="B30" s="8" t="s">
        <v>17</v>
      </c>
      <c r="C30" s="9">
        <v>43889</v>
      </c>
      <c r="D30" s="10" t="s">
        <v>171</v>
      </c>
      <c r="E30" s="9">
        <v>43873</v>
      </c>
      <c r="F30" s="10" t="s">
        <v>87</v>
      </c>
      <c r="G30" s="11"/>
      <c r="H30" s="11"/>
      <c r="I30" s="11">
        <f>354+7.5+2.4</f>
        <v>363.9</v>
      </c>
      <c r="J30" s="11">
        <f>15+9.45</f>
        <v>24.45</v>
      </c>
      <c r="K30" s="11">
        <v>10.77</v>
      </c>
      <c r="L30" s="11"/>
      <c r="M30" s="11">
        <f t="shared" si="4"/>
        <v>399.11999999999995</v>
      </c>
    </row>
    <row r="31" spans="1:13" x14ac:dyDescent="0.3">
      <c r="A31" s="8" t="s">
        <v>62</v>
      </c>
      <c r="B31" s="8" t="s">
        <v>17</v>
      </c>
      <c r="C31" s="9">
        <v>43889</v>
      </c>
      <c r="D31" s="10" t="s">
        <v>104</v>
      </c>
      <c r="E31" s="9">
        <v>43845</v>
      </c>
      <c r="F31" s="10" t="s">
        <v>87</v>
      </c>
      <c r="G31" s="11"/>
      <c r="H31" s="11"/>
      <c r="I31" s="11">
        <v>360</v>
      </c>
      <c r="J31" s="11">
        <f>7.5+27+9.45</f>
        <v>43.95</v>
      </c>
      <c r="K31" s="11">
        <v>10.38</v>
      </c>
      <c r="L31" s="11"/>
      <c r="M31" s="11">
        <f t="shared" si="4"/>
        <v>414.33</v>
      </c>
    </row>
    <row r="32" spans="1:13" x14ac:dyDescent="0.3">
      <c r="A32" s="8" t="s">
        <v>62</v>
      </c>
      <c r="B32" s="8" t="s">
        <v>17</v>
      </c>
      <c r="C32" s="9">
        <v>43889</v>
      </c>
      <c r="D32" s="10" t="s">
        <v>172</v>
      </c>
      <c r="E32" s="9">
        <v>44182</v>
      </c>
      <c r="F32" s="10" t="s">
        <v>87</v>
      </c>
      <c r="G32" s="11"/>
      <c r="H32" s="11"/>
      <c r="I32" s="11">
        <v>350</v>
      </c>
      <c r="J32" s="11">
        <v>41</v>
      </c>
      <c r="K32" s="11">
        <v>13.44</v>
      </c>
      <c r="L32" s="11"/>
      <c r="M32" s="11">
        <f t="shared" si="4"/>
        <v>404.44</v>
      </c>
    </row>
    <row r="33" spans="1:13" x14ac:dyDescent="0.3">
      <c r="A33" s="8" t="s">
        <v>62</v>
      </c>
      <c r="B33" s="8" t="s">
        <v>17</v>
      </c>
      <c r="C33" s="9">
        <v>43889</v>
      </c>
      <c r="D33" s="10" t="s">
        <v>104</v>
      </c>
      <c r="E33" s="9">
        <v>43851</v>
      </c>
      <c r="F33" s="10" t="s">
        <v>89</v>
      </c>
      <c r="G33" s="11"/>
      <c r="H33" s="11"/>
      <c r="I33" s="11"/>
      <c r="J33" s="11">
        <v>42</v>
      </c>
      <c r="K33" s="11">
        <v>38.67</v>
      </c>
      <c r="L33" s="11"/>
      <c r="M33" s="11">
        <f t="shared" si="4"/>
        <v>80.67</v>
      </c>
    </row>
    <row r="34" spans="1:13" x14ac:dyDescent="0.3">
      <c r="A34" s="8" t="s">
        <v>62</v>
      </c>
      <c r="B34" s="8" t="s">
        <v>17</v>
      </c>
      <c r="C34" s="9">
        <v>43889</v>
      </c>
      <c r="D34" s="10" t="s">
        <v>90</v>
      </c>
      <c r="E34" s="9">
        <v>43859</v>
      </c>
      <c r="F34" s="10" t="s">
        <v>87</v>
      </c>
      <c r="G34" s="11"/>
      <c r="H34" s="11"/>
      <c r="I34" s="11">
        <f>354+4.8</f>
        <v>358.8</v>
      </c>
      <c r="J34" s="11">
        <f>7.5+9.45</f>
        <v>16.95</v>
      </c>
      <c r="K34" s="11">
        <v>9.68</v>
      </c>
      <c r="L34" s="11"/>
      <c r="M34" s="11">
        <f t="shared" si="4"/>
        <v>385.43</v>
      </c>
    </row>
    <row r="35" spans="1:13" x14ac:dyDescent="0.3">
      <c r="A35" s="8" t="s">
        <v>62</v>
      </c>
      <c r="B35" s="8" t="s">
        <v>17</v>
      </c>
      <c r="C35" s="9">
        <v>43904</v>
      </c>
      <c r="D35" s="10" t="s">
        <v>90</v>
      </c>
      <c r="E35" s="9">
        <v>43907</v>
      </c>
      <c r="F35" s="18" t="s">
        <v>164</v>
      </c>
      <c r="G35" s="11"/>
      <c r="H35" s="11"/>
      <c r="I35" s="11"/>
      <c r="J35" s="11"/>
      <c r="K35" s="11">
        <v>114.21</v>
      </c>
      <c r="L35" s="11"/>
      <c r="M35" s="11">
        <f t="shared" si="4"/>
        <v>114.21</v>
      </c>
    </row>
    <row r="36" spans="1:13" x14ac:dyDescent="0.3">
      <c r="A36" s="12" t="s">
        <v>16</v>
      </c>
      <c r="B36" s="13"/>
      <c r="C36" s="14"/>
      <c r="D36" s="15"/>
      <c r="E36" s="16"/>
      <c r="F36" s="13"/>
      <c r="G36" s="17">
        <f t="shared" ref="G36:M36" si="5">SUBTOTAL(9,G27:G35)</f>
        <v>0</v>
      </c>
      <c r="H36" s="17">
        <f t="shared" si="5"/>
        <v>0</v>
      </c>
      <c r="I36" s="17">
        <f t="shared" si="5"/>
        <v>2152.7000000000003</v>
      </c>
      <c r="J36" s="17">
        <f t="shared" si="5"/>
        <v>249.35</v>
      </c>
      <c r="K36" s="17">
        <f t="shared" si="5"/>
        <v>322.36</v>
      </c>
      <c r="L36" s="17">
        <f t="shared" si="5"/>
        <v>0</v>
      </c>
      <c r="M36" s="17">
        <f t="shared" si="5"/>
        <v>2724.41</v>
      </c>
    </row>
    <row r="37" spans="1:13" x14ac:dyDescent="0.3">
      <c r="A37" s="10" t="s">
        <v>18</v>
      </c>
      <c r="B37" s="8" t="s">
        <v>17</v>
      </c>
      <c r="C37" s="9">
        <v>43861</v>
      </c>
      <c r="D37" s="19"/>
      <c r="E37" s="9">
        <v>43852</v>
      </c>
      <c r="F37" s="19" t="s">
        <v>129</v>
      </c>
      <c r="G37" s="11"/>
      <c r="H37" s="11"/>
      <c r="I37" s="11">
        <v>71.55</v>
      </c>
      <c r="J37" s="11"/>
      <c r="K37" s="11"/>
      <c r="L37" s="11"/>
      <c r="M37" s="11">
        <f>SUM(G37:L37)</f>
        <v>71.55</v>
      </c>
    </row>
    <row r="38" spans="1:13" x14ac:dyDescent="0.3">
      <c r="A38" s="10" t="s">
        <v>18</v>
      </c>
      <c r="B38" s="8" t="s">
        <v>17</v>
      </c>
      <c r="C38" s="9">
        <v>43861</v>
      </c>
      <c r="D38" s="19"/>
      <c r="E38" s="9">
        <v>43900</v>
      </c>
      <c r="F38" s="19" t="s">
        <v>129</v>
      </c>
      <c r="G38" s="11"/>
      <c r="H38" s="11"/>
      <c r="I38" s="11">
        <v>71.55</v>
      </c>
      <c r="J38" s="11">
        <v>0</v>
      </c>
      <c r="K38" s="11"/>
      <c r="L38" s="11"/>
      <c r="M38" s="11">
        <f>SUM(G38:L38)</f>
        <v>71.55</v>
      </c>
    </row>
    <row r="39" spans="1:13" x14ac:dyDescent="0.3">
      <c r="A39" s="10" t="s">
        <v>18</v>
      </c>
      <c r="B39" s="8" t="s">
        <v>17</v>
      </c>
      <c r="C39" s="9">
        <v>43871</v>
      </c>
      <c r="D39" s="19" t="s">
        <v>90</v>
      </c>
      <c r="E39" s="9">
        <v>43859</v>
      </c>
      <c r="F39" s="19" t="s">
        <v>129</v>
      </c>
      <c r="G39" s="11"/>
      <c r="H39" s="11"/>
      <c r="I39" s="11"/>
      <c r="J39" s="11">
        <v>9.1999999999999993</v>
      </c>
      <c r="K39" s="11"/>
      <c r="L39" s="11"/>
      <c r="M39" s="11">
        <f>SUM(G39:L39)</f>
        <v>9.1999999999999993</v>
      </c>
    </row>
    <row r="40" spans="1:13" x14ac:dyDescent="0.3">
      <c r="A40" s="10" t="s">
        <v>18</v>
      </c>
      <c r="B40" s="8" t="s">
        <v>17</v>
      </c>
      <c r="C40" s="9"/>
      <c r="D40" s="19"/>
      <c r="E40" s="9"/>
      <c r="F40" s="19"/>
      <c r="G40" s="11"/>
      <c r="H40" s="11"/>
      <c r="I40" s="11"/>
      <c r="J40" s="11"/>
      <c r="K40" s="11"/>
      <c r="L40" s="11"/>
      <c r="M40" s="11"/>
    </row>
    <row r="41" spans="1:13" x14ac:dyDescent="0.3">
      <c r="A41" s="10"/>
      <c r="B41" s="8"/>
      <c r="C41" s="9"/>
      <c r="D41" s="19"/>
      <c r="E41" s="9"/>
      <c r="F41" s="19"/>
      <c r="G41" s="11"/>
      <c r="H41" s="11"/>
      <c r="I41" s="11"/>
      <c r="J41" s="11"/>
      <c r="K41" s="11"/>
      <c r="L41" s="11"/>
      <c r="M41" s="11">
        <f>SUM(G41:L41)</f>
        <v>0</v>
      </c>
    </row>
    <row r="42" spans="1:13" x14ac:dyDescent="0.3">
      <c r="A42" s="12" t="s">
        <v>19</v>
      </c>
      <c r="B42" s="13"/>
      <c r="C42" s="16"/>
      <c r="D42" s="15"/>
      <c r="E42" s="16"/>
      <c r="F42" s="13"/>
      <c r="G42" s="17">
        <f t="shared" ref="G42:H42" si="6">SUBTOTAL(9,G37:G41)</f>
        <v>0</v>
      </c>
      <c r="H42" s="17">
        <f t="shared" si="6"/>
        <v>0</v>
      </c>
      <c r="I42" s="17">
        <f>SUBTOTAL(9,I37:I41)</f>
        <v>143.1</v>
      </c>
      <c r="J42" s="17">
        <f t="shared" ref="J42:M42" si="7">SUBTOTAL(9,J37:J41)</f>
        <v>9.1999999999999993</v>
      </c>
      <c r="K42" s="17">
        <f t="shared" si="7"/>
        <v>0</v>
      </c>
      <c r="L42" s="17">
        <f t="shared" si="7"/>
        <v>0</v>
      </c>
      <c r="M42" s="17">
        <f t="shared" si="7"/>
        <v>152.29999999999998</v>
      </c>
    </row>
    <row r="43" spans="1:13" x14ac:dyDescent="0.3">
      <c r="A43" s="10" t="s">
        <v>48</v>
      </c>
      <c r="B43" s="8" t="s">
        <v>17</v>
      </c>
      <c r="C43" s="9"/>
      <c r="D43" s="10"/>
      <c r="E43" s="9"/>
      <c r="F43" s="10"/>
      <c r="G43" s="11"/>
      <c r="H43" s="11"/>
      <c r="I43" s="11"/>
      <c r="J43" s="11"/>
      <c r="K43" s="11"/>
      <c r="L43" s="11"/>
      <c r="M43" s="11">
        <f>SUM(G43:L43)</f>
        <v>0</v>
      </c>
    </row>
    <row r="44" spans="1:13" x14ac:dyDescent="0.3">
      <c r="A44" s="10" t="s">
        <v>48</v>
      </c>
      <c r="B44" s="8" t="s">
        <v>17</v>
      </c>
      <c r="C44" s="9"/>
      <c r="D44" s="10"/>
      <c r="E44" s="9"/>
      <c r="F44" s="10"/>
      <c r="G44" s="11"/>
      <c r="H44" s="11"/>
      <c r="I44" s="11"/>
      <c r="J44" s="11"/>
      <c r="K44" s="11"/>
      <c r="L44" s="11"/>
      <c r="M44" s="11">
        <f>SUM(G44:L44)</f>
        <v>0</v>
      </c>
    </row>
    <row r="45" spans="1:13" x14ac:dyDescent="0.3">
      <c r="A45" s="10" t="s">
        <v>48</v>
      </c>
      <c r="B45" s="8" t="s">
        <v>17</v>
      </c>
      <c r="C45" s="9"/>
      <c r="D45" s="10"/>
      <c r="E45" s="9"/>
      <c r="F45" s="10"/>
      <c r="G45" s="11"/>
      <c r="H45" s="11"/>
      <c r="I45" s="11"/>
      <c r="J45" s="11"/>
      <c r="K45" s="11"/>
      <c r="L45" s="11"/>
      <c r="M45" s="11">
        <f>SUM(G45:L45)</f>
        <v>0</v>
      </c>
    </row>
    <row r="46" spans="1:13" x14ac:dyDescent="0.3">
      <c r="A46" s="10" t="s">
        <v>48</v>
      </c>
      <c r="B46" s="8" t="s">
        <v>17</v>
      </c>
      <c r="C46" s="9"/>
      <c r="D46" s="10"/>
      <c r="E46" s="9"/>
      <c r="F46" s="10"/>
      <c r="G46" s="11"/>
      <c r="H46" s="11"/>
      <c r="I46" s="11"/>
      <c r="J46" s="11"/>
      <c r="K46" s="11"/>
      <c r="L46" s="11"/>
      <c r="M46" s="11">
        <f>SUM(G46:L46)</f>
        <v>0</v>
      </c>
    </row>
    <row r="47" spans="1:13" x14ac:dyDescent="0.3">
      <c r="A47" s="12" t="s">
        <v>47</v>
      </c>
      <c r="B47" s="13" t="s">
        <v>17</v>
      </c>
      <c r="C47" s="14"/>
      <c r="D47" s="15"/>
      <c r="E47" s="16"/>
      <c r="F47" s="13"/>
      <c r="G47" s="17">
        <f>SUM(G43:G46)</f>
        <v>0</v>
      </c>
      <c r="H47" s="17">
        <f t="shared" ref="H47:M47" si="8">SUM(H43:H46)</f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</row>
    <row r="48" spans="1:13" x14ac:dyDescent="0.3">
      <c r="A48" s="10" t="s">
        <v>53</v>
      </c>
      <c r="B48" s="10" t="s">
        <v>17</v>
      </c>
      <c r="C48" s="20">
        <v>43861</v>
      </c>
      <c r="D48" s="10" t="s">
        <v>90</v>
      </c>
      <c r="E48" s="9">
        <v>43859</v>
      </c>
      <c r="F48" s="18" t="s">
        <v>164</v>
      </c>
      <c r="G48" s="11"/>
      <c r="H48" s="11"/>
      <c r="I48" s="11"/>
      <c r="J48" s="11"/>
      <c r="K48" s="11">
        <v>114.21</v>
      </c>
      <c r="L48" s="11"/>
      <c r="M48" s="11">
        <f>SUM(G48:L48)</f>
        <v>114.21</v>
      </c>
    </row>
    <row r="49" spans="1:13" x14ac:dyDescent="0.3">
      <c r="A49" s="10" t="s">
        <v>53</v>
      </c>
      <c r="B49" s="10" t="s">
        <v>17</v>
      </c>
      <c r="C49" s="20">
        <v>43861</v>
      </c>
      <c r="D49" s="10" t="s">
        <v>90</v>
      </c>
      <c r="E49" s="9">
        <v>43859</v>
      </c>
      <c r="F49" s="18" t="s">
        <v>116</v>
      </c>
      <c r="G49" s="11"/>
      <c r="H49" s="11"/>
      <c r="I49" s="11">
        <v>226.75</v>
      </c>
      <c r="J49" s="11"/>
      <c r="K49" s="11"/>
      <c r="L49" s="11"/>
      <c r="M49" s="11">
        <f>SUM(G49:L49)</f>
        <v>226.75</v>
      </c>
    </row>
    <row r="50" spans="1:13" x14ac:dyDescent="0.3">
      <c r="A50" s="10" t="s">
        <v>53</v>
      </c>
      <c r="B50" s="10" t="s">
        <v>17</v>
      </c>
      <c r="C50" s="20">
        <v>43861</v>
      </c>
      <c r="D50" s="19"/>
      <c r="E50" s="9">
        <v>43888</v>
      </c>
      <c r="F50" s="11" t="s">
        <v>179</v>
      </c>
      <c r="G50" s="11"/>
      <c r="H50" s="11"/>
      <c r="I50" s="11">
        <v>190.25</v>
      </c>
      <c r="J50" s="11"/>
      <c r="K50" s="11"/>
      <c r="L50" s="11">
        <v>0</v>
      </c>
      <c r="M50" s="11">
        <f t="shared" ref="M50" si="9">SUM(G50:L50)</f>
        <v>190.25</v>
      </c>
    </row>
    <row r="51" spans="1:13" x14ac:dyDescent="0.3">
      <c r="A51" s="10" t="s">
        <v>53</v>
      </c>
      <c r="B51" s="10" t="s">
        <v>17</v>
      </c>
      <c r="C51" s="20"/>
      <c r="D51" s="19"/>
      <c r="E51" s="9"/>
      <c r="F51" s="11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/>
      <c r="B52" s="10"/>
      <c r="C52" s="20"/>
      <c r="D52" s="19"/>
      <c r="E52" s="9"/>
      <c r="F52" s="11"/>
      <c r="G52" s="11"/>
      <c r="H52" s="11"/>
      <c r="I52" s="11"/>
      <c r="J52" s="11"/>
      <c r="K52" s="11"/>
      <c r="L52" s="11">
        <v>0</v>
      </c>
      <c r="M52" s="11">
        <f t="shared" ref="M52" si="10">SUM(G52:L52)</f>
        <v>0</v>
      </c>
    </row>
    <row r="53" spans="1:13" x14ac:dyDescent="0.3">
      <c r="A53" s="12" t="s">
        <v>78</v>
      </c>
      <c r="B53" s="13"/>
      <c r="C53" s="14"/>
      <c r="D53" s="15"/>
      <c r="E53" s="16"/>
      <c r="F53" s="13"/>
      <c r="G53" s="17">
        <f>SUM(G48:G52)</f>
        <v>0</v>
      </c>
      <c r="H53" s="17">
        <f t="shared" ref="H53:M53" si="11">SUM(H48:H52)</f>
        <v>0</v>
      </c>
      <c r="I53" s="17">
        <f t="shared" si="11"/>
        <v>417</v>
      </c>
      <c r="J53" s="17">
        <f t="shared" si="11"/>
        <v>0</v>
      </c>
      <c r="K53" s="17">
        <f t="shared" si="11"/>
        <v>114.21</v>
      </c>
      <c r="L53" s="17">
        <f t="shared" si="11"/>
        <v>0</v>
      </c>
      <c r="M53" s="17">
        <f t="shared" si="11"/>
        <v>531.21</v>
      </c>
    </row>
    <row r="54" spans="1:13" x14ac:dyDescent="0.3">
      <c r="A54" s="10" t="s">
        <v>51</v>
      </c>
      <c r="B54" s="10" t="s">
        <v>17</v>
      </c>
      <c r="C54" s="20"/>
      <c r="D54" s="19"/>
      <c r="E54" s="9"/>
      <c r="F54" s="11"/>
      <c r="G54" s="11"/>
      <c r="H54" s="11"/>
      <c r="I54" s="11"/>
      <c r="J54" s="11"/>
      <c r="K54" s="11"/>
      <c r="L54" s="11"/>
      <c r="M54" s="11">
        <f>SUM(G54:L54)</f>
        <v>0</v>
      </c>
    </row>
    <row r="55" spans="1:13" x14ac:dyDescent="0.3">
      <c r="A55" s="10" t="s">
        <v>51</v>
      </c>
      <c r="B55" s="10" t="s">
        <v>17</v>
      </c>
      <c r="C55" s="20"/>
      <c r="D55" s="19"/>
      <c r="E55" s="9"/>
      <c r="F55" s="11"/>
      <c r="G55" s="11"/>
      <c r="H55" s="11"/>
      <c r="I55" s="11"/>
      <c r="J55" s="11"/>
      <c r="K55" s="11"/>
      <c r="L55" s="11">
        <v>0</v>
      </c>
      <c r="M55" s="11">
        <f t="shared" ref="M55" si="12">SUM(G55:L55)</f>
        <v>0</v>
      </c>
    </row>
    <row r="56" spans="1:13" x14ac:dyDescent="0.3">
      <c r="A56" s="10" t="s">
        <v>51</v>
      </c>
      <c r="B56" s="10" t="s">
        <v>17</v>
      </c>
      <c r="C56" s="20"/>
      <c r="D56" s="19"/>
      <c r="E56" s="9"/>
      <c r="F56" s="11"/>
      <c r="G56" s="11"/>
      <c r="H56" s="11"/>
      <c r="I56" s="11"/>
      <c r="J56" s="11"/>
      <c r="K56" s="11"/>
      <c r="L56" s="11"/>
      <c r="M56" s="11"/>
    </row>
    <row r="57" spans="1:13" x14ac:dyDescent="0.3">
      <c r="A57" s="10" t="s">
        <v>51</v>
      </c>
      <c r="B57" s="10" t="s">
        <v>17</v>
      </c>
      <c r="C57" s="20"/>
      <c r="D57" s="19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3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3">SUM(G58:L58)</f>
        <v>0</v>
      </c>
    </row>
    <row r="59" spans="1:13" x14ac:dyDescent="0.3">
      <c r="A59" s="12" t="s">
        <v>52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M59" si="14">SUM(H54:H58)</f>
        <v>0</v>
      </c>
      <c r="I59" s="17">
        <f t="shared" si="14"/>
        <v>0</v>
      </c>
      <c r="J59" s="17">
        <f t="shared" si="14"/>
        <v>0</v>
      </c>
      <c r="K59" s="17">
        <f t="shared" si="14"/>
        <v>0</v>
      </c>
      <c r="L59" s="17">
        <f t="shared" si="14"/>
        <v>0</v>
      </c>
      <c r="M59" s="17">
        <f t="shared" si="14"/>
        <v>0</v>
      </c>
    </row>
    <row r="60" spans="1:13" x14ac:dyDescent="0.3">
      <c r="A60" s="10" t="s">
        <v>26</v>
      </c>
      <c r="B60" s="10" t="s">
        <v>17</v>
      </c>
      <c r="C60" s="9"/>
      <c r="D60" s="10"/>
      <c r="E60" s="9"/>
      <c r="F60" s="10"/>
      <c r="G60" s="11"/>
      <c r="H60" s="11"/>
      <c r="I60" s="11"/>
      <c r="J60" s="11"/>
      <c r="K60" s="11"/>
      <c r="L60" s="11"/>
      <c r="M60" s="11">
        <f t="shared" ref="M60" si="15">SUM(G60:L60)</f>
        <v>0</v>
      </c>
    </row>
    <row r="61" spans="1:13" x14ac:dyDescent="0.3">
      <c r="A61" s="10" t="s">
        <v>26</v>
      </c>
      <c r="B61" s="10" t="s">
        <v>17</v>
      </c>
      <c r="C61" s="9"/>
      <c r="D61" s="20"/>
      <c r="E61" s="9"/>
      <c r="F61" s="11"/>
      <c r="G61" s="11"/>
      <c r="H61" s="11"/>
      <c r="I61" s="11"/>
      <c r="J61" s="11"/>
      <c r="K61" s="11"/>
      <c r="L61" s="11"/>
      <c r="M61" s="11">
        <f t="shared" ref="M61:M64" si="16">SUM(G61:L61)</f>
        <v>0</v>
      </c>
    </row>
    <row r="62" spans="1:13" x14ac:dyDescent="0.3">
      <c r="A62" s="10" t="s">
        <v>26</v>
      </c>
      <c r="B62" s="10" t="s">
        <v>17</v>
      </c>
      <c r="C62" s="9"/>
      <c r="D62" s="20"/>
      <c r="E62" s="9"/>
      <c r="F62" s="11"/>
      <c r="G62" s="11"/>
      <c r="H62" s="11"/>
      <c r="I62" s="11"/>
      <c r="J62" s="11"/>
      <c r="K62" s="11"/>
      <c r="L62" s="11"/>
      <c r="M62" s="11">
        <f t="shared" si="16"/>
        <v>0</v>
      </c>
    </row>
    <row r="63" spans="1:13" x14ac:dyDescent="0.3">
      <c r="A63" s="10" t="s">
        <v>26</v>
      </c>
      <c r="B63" s="10" t="s">
        <v>17</v>
      </c>
      <c r="C63" s="9"/>
      <c r="D63" s="20"/>
      <c r="E63" s="9"/>
      <c r="F63" s="11"/>
      <c r="G63" s="11"/>
      <c r="H63" s="11"/>
      <c r="I63" s="11"/>
      <c r="J63" s="11"/>
      <c r="K63" s="11"/>
      <c r="L63" s="11"/>
      <c r="M63" s="11"/>
    </row>
    <row r="64" spans="1:13" x14ac:dyDescent="0.3">
      <c r="A64" s="10"/>
      <c r="B64" s="10"/>
      <c r="C64" s="20"/>
      <c r="D64" s="20"/>
      <c r="E64" s="9"/>
      <c r="F64" s="11"/>
      <c r="G64" s="11"/>
      <c r="H64" s="11"/>
      <c r="I64" s="11"/>
      <c r="J64" s="11"/>
      <c r="K64" s="11"/>
      <c r="L64" s="11"/>
      <c r="M64" s="11">
        <f t="shared" si="16"/>
        <v>0</v>
      </c>
    </row>
    <row r="65" spans="1:14" x14ac:dyDescent="0.3">
      <c r="A65" s="12" t="s">
        <v>46</v>
      </c>
      <c r="B65" s="13" t="s">
        <v>17</v>
      </c>
      <c r="C65" s="14"/>
      <c r="D65" s="15"/>
      <c r="E65" s="16"/>
      <c r="F65" s="13"/>
      <c r="G65" s="17">
        <f>SUM(G60:G64)</f>
        <v>0</v>
      </c>
      <c r="H65" s="17">
        <f t="shared" ref="H65:L65" si="17">SUM(H60:H64)</f>
        <v>0</v>
      </c>
      <c r="I65" s="17">
        <f t="shared" si="17"/>
        <v>0</v>
      </c>
      <c r="J65" s="17">
        <f t="shared" si="17"/>
        <v>0</v>
      </c>
      <c r="K65" s="17">
        <f t="shared" si="17"/>
        <v>0</v>
      </c>
      <c r="L65" s="17">
        <f t="shared" si="17"/>
        <v>0</v>
      </c>
      <c r="M65" s="17">
        <f>SUM(M60:M64)</f>
        <v>0</v>
      </c>
    </row>
    <row r="66" spans="1:14" x14ac:dyDescent="0.3">
      <c r="A66" s="8" t="s">
        <v>20</v>
      </c>
      <c r="B66" s="8" t="s">
        <v>17</v>
      </c>
      <c r="C66" s="9">
        <v>43861</v>
      </c>
      <c r="D66" s="19"/>
      <c r="E66" s="9">
        <v>43845</v>
      </c>
      <c r="F66" s="18" t="s">
        <v>164</v>
      </c>
      <c r="G66" s="11"/>
      <c r="H66" s="11"/>
      <c r="I66" s="11"/>
      <c r="J66" s="11"/>
      <c r="K66" s="11">
        <v>114.21</v>
      </c>
      <c r="L66" s="11"/>
      <c r="M66" s="11">
        <f>SUM(G66:L66)</f>
        <v>114.21</v>
      </c>
      <c r="N66" s="3" t="s">
        <v>165</v>
      </c>
    </row>
    <row r="67" spans="1:14" x14ac:dyDescent="0.3">
      <c r="A67" s="10" t="s">
        <v>20</v>
      </c>
      <c r="B67" s="8" t="s">
        <v>17</v>
      </c>
      <c r="C67" s="9">
        <v>43861</v>
      </c>
      <c r="D67" s="19"/>
      <c r="E67" s="9" t="s">
        <v>176</v>
      </c>
      <c r="F67" s="18" t="s">
        <v>159</v>
      </c>
      <c r="G67" s="11"/>
      <c r="H67" s="11"/>
      <c r="I67" s="11">
        <v>60.5</v>
      </c>
      <c r="J67" s="11"/>
      <c r="K67" s="11"/>
      <c r="L67" s="11"/>
      <c r="M67" s="11">
        <f t="shared" ref="M67:M70" si="18">SUM(G67:L67)</f>
        <v>60.5</v>
      </c>
    </row>
    <row r="68" spans="1:14" x14ac:dyDescent="0.3">
      <c r="A68" s="10" t="s">
        <v>20</v>
      </c>
      <c r="B68" s="8" t="s">
        <v>17</v>
      </c>
      <c r="C68" s="9">
        <v>43861</v>
      </c>
      <c r="D68" s="19"/>
      <c r="E68" s="9" t="s">
        <v>177</v>
      </c>
      <c r="F68" s="18" t="s">
        <v>123</v>
      </c>
      <c r="G68" s="11"/>
      <c r="H68" s="11"/>
      <c r="I68" s="11">
        <v>170.85</v>
      </c>
      <c r="J68" s="11"/>
      <c r="K68" s="11"/>
      <c r="L68" s="11"/>
      <c r="M68" s="11">
        <f t="shared" si="18"/>
        <v>170.85</v>
      </c>
    </row>
    <row r="69" spans="1:14" x14ac:dyDescent="0.3">
      <c r="A69" s="10" t="s">
        <v>20</v>
      </c>
      <c r="B69" s="8" t="s">
        <v>17</v>
      </c>
      <c r="C69" s="9">
        <v>43861</v>
      </c>
      <c r="D69" s="19"/>
      <c r="E69" s="9" t="s">
        <v>178</v>
      </c>
      <c r="F69" s="18" t="s">
        <v>123</v>
      </c>
      <c r="G69" s="11"/>
      <c r="H69" s="11"/>
      <c r="I69" s="11">
        <v>170.85</v>
      </c>
      <c r="J69" s="11"/>
      <c r="K69" s="11"/>
      <c r="L69" s="11"/>
      <c r="M69" s="11">
        <f t="shared" si="18"/>
        <v>170.85</v>
      </c>
    </row>
    <row r="70" spans="1:14" x14ac:dyDescent="0.3">
      <c r="A70" s="10"/>
      <c r="B70" s="8" t="s">
        <v>17</v>
      </c>
      <c r="C70" s="9"/>
      <c r="D70" s="19"/>
      <c r="E70" s="8"/>
      <c r="F70" s="18"/>
      <c r="G70" s="11"/>
      <c r="H70" s="11"/>
      <c r="I70" s="11"/>
      <c r="J70" s="11"/>
      <c r="K70" s="11"/>
      <c r="L70" s="11"/>
      <c r="M70" s="11">
        <f t="shared" si="18"/>
        <v>0</v>
      </c>
    </row>
    <row r="71" spans="1:14" x14ac:dyDescent="0.3">
      <c r="A71" s="12" t="s">
        <v>21</v>
      </c>
      <c r="B71" s="13"/>
      <c r="C71" s="16"/>
      <c r="D71" s="15"/>
      <c r="E71" s="16"/>
      <c r="F71" s="13"/>
      <c r="G71" s="17">
        <f t="shared" ref="G71:M71" si="19">SUBTOTAL(9,G66:G70)</f>
        <v>0</v>
      </c>
      <c r="H71" s="17">
        <f t="shared" si="19"/>
        <v>0</v>
      </c>
      <c r="I71" s="17">
        <f t="shared" si="19"/>
        <v>402.2</v>
      </c>
      <c r="J71" s="17">
        <f t="shared" si="19"/>
        <v>0</v>
      </c>
      <c r="K71" s="17">
        <f t="shared" si="19"/>
        <v>114.21</v>
      </c>
      <c r="L71" s="17">
        <f t="shared" si="19"/>
        <v>0</v>
      </c>
      <c r="M71" s="17">
        <f t="shared" si="19"/>
        <v>516.41</v>
      </c>
    </row>
    <row r="72" spans="1:14" x14ac:dyDescent="0.3">
      <c r="A72" s="10" t="s">
        <v>49</v>
      </c>
      <c r="B72" s="10" t="s">
        <v>17</v>
      </c>
      <c r="C72" s="20">
        <v>43874</v>
      </c>
      <c r="D72" s="19" t="s">
        <v>90</v>
      </c>
      <c r="E72" s="9">
        <v>43832</v>
      </c>
      <c r="F72" s="11" t="s">
        <v>129</v>
      </c>
      <c r="G72" s="11"/>
      <c r="H72" s="11"/>
      <c r="I72" s="11">
        <v>75.3</v>
      </c>
      <c r="J72" s="11"/>
      <c r="K72" s="11"/>
      <c r="L72" s="11"/>
      <c r="M72" s="11">
        <f>SUM(G72:L72)</f>
        <v>75.3</v>
      </c>
    </row>
    <row r="73" spans="1:14" x14ac:dyDescent="0.3">
      <c r="A73" s="10" t="s">
        <v>49</v>
      </c>
      <c r="B73" s="10" t="s">
        <v>17</v>
      </c>
      <c r="C73" s="20">
        <v>43874</v>
      </c>
      <c r="D73" s="19" t="s">
        <v>95</v>
      </c>
      <c r="E73" s="9">
        <v>43839</v>
      </c>
      <c r="F73" s="11" t="s">
        <v>129</v>
      </c>
      <c r="G73" s="11"/>
      <c r="H73" s="11"/>
      <c r="I73" s="11">
        <v>75.3</v>
      </c>
      <c r="J73" s="11"/>
      <c r="K73" s="11"/>
      <c r="L73" s="11">
        <v>0</v>
      </c>
      <c r="M73" s="11">
        <f t="shared" ref="M73" si="20">SUM(G73:L73)</f>
        <v>75.3</v>
      </c>
    </row>
    <row r="74" spans="1:14" x14ac:dyDescent="0.3">
      <c r="A74" s="10" t="s">
        <v>49</v>
      </c>
      <c r="B74" s="10" t="s">
        <v>17</v>
      </c>
      <c r="C74" s="20"/>
      <c r="D74" s="19"/>
      <c r="E74" s="9"/>
      <c r="F74" s="11"/>
      <c r="G74" s="11"/>
      <c r="H74" s="11"/>
      <c r="I74" s="11"/>
      <c r="J74" s="11"/>
      <c r="K74" s="11"/>
      <c r="L74" s="11"/>
      <c r="M74" s="11">
        <f>SUM(G74:L74)</f>
        <v>0</v>
      </c>
    </row>
    <row r="75" spans="1:14" x14ac:dyDescent="0.3">
      <c r="A75" s="10" t="s">
        <v>49</v>
      </c>
      <c r="B75" s="10" t="s">
        <v>17</v>
      </c>
      <c r="C75" s="20"/>
      <c r="D75" s="19"/>
      <c r="E75" s="9"/>
      <c r="F75" s="11"/>
      <c r="G75" s="11"/>
      <c r="H75" s="11"/>
      <c r="I75" s="11"/>
      <c r="J75" s="11"/>
      <c r="K75" s="11"/>
      <c r="L75" s="11"/>
      <c r="M75" s="11"/>
    </row>
    <row r="76" spans="1:14" x14ac:dyDescent="0.3">
      <c r="A76" s="10"/>
      <c r="B76" s="10"/>
      <c r="C76" s="20"/>
      <c r="D76" s="19"/>
      <c r="E76" s="9"/>
      <c r="F76" s="11"/>
      <c r="G76" s="11"/>
      <c r="H76" s="11"/>
      <c r="I76" s="11"/>
      <c r="J76" s="11"/>
      <c r="K76" s="11"/>
      <c r="L76" s="11">
        <v>0</v>
      </c>
      <c r="M76" s="11">
        <f t="shared" ref="M76" si="21">SUM(G76:L76)</f>
        <v>0</v>
      </c>
    </row>
    <row r="77" spans="1:14" x14ac:dyDescent="0.3">
      <c r="A77" s="12" t="s">
        <v>50</v>
      </c>
      <c r="B77" s="13"/>
      <c r="C77" s="14"/>
      <c r="D77" s="15"/>
      <c r="E77" s="16"/>
      <c r="F77" s="13"/>
      <c r="G77" s="17">
        <f>SUM(G72:G76)</f>
        <v>0</v>
      </c>
      <c r="H77" s="17">
        <f t="shared" ref="H77:M77" si="22">SUM(H72:H76)</f>
        <v>0</v>
      </c>
      <c r="I77" s="17">
        <f t="shared" si="22"/>
        <v>150.6</v>
      </c>
      <c r="J77" s="17">
        <f t="shared" si="22"/>
        <v>0</v>
      </c>
      <c r="K77" s="17">
        <f t="shared" si="22"/>
        <v>0</v>
      </c>
      <c r="L77" s="17">
        <f t="shared" si="22"/>
        <v>0</v>
      </c>
      <c r="M77" s="17">
        <f t="shared" si="22"/>
        <v>150.6</v>
      </c>
    </row>
    <row r="78" spans="1:14" x14ac:dyDescent="0.3">
      <c r="A78" s="10" t="s">
        <v>22</v>
      </c>
      <c r="B78" s="8" t="s">
        <v>17</v>
      </c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>
        <f t="shared" ref="M78:M81" si="23">SUM(G78:L78)</f>
        <v>0</v>
      </c>
    </row>
    <row r="79" spans="1:14" x14ac:dyDescent="0.3">
      <c r="A79" s="10" t="s">
        <v>22</v>
      </c>
      <c r="B79" s="8" t="s">
        <v>17</v>
      </c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 t="shared" si="23"/>
        <v>0</v>
      </c>
    </row>
    <row r="80" spans="1:14" x14ac:dyDescent="0.3">
      <c r="A80" s="10" t="s">
        <v>22</v>
      </c>
      <c r="B80" s="8" t="s">
        <v>17</v>
      </c>
      <c r="C80" s="9"/>
      <c r="D80" s="19"/>
      <c r="E80" s="8"/>
      <c r="F80" s="18"/>
      <c r="G80" s="11"/>
      <c r="H80" s="11"/>
      <c r="I80" s="11"/>
      <c r="J80" s="11"/>
      <c r="K80" s="11"/>
      <c r="L80" s="11"/>
      <c r="M80" s="11">
        <f t="shared" si="23"/>
        <v>0</v>
      </c>
    </row>
    <row r="81" spans="1:14" x14ac:dyDescent="0.3">
      <c r="A81" s="10" t="s">
        <v>22</v>
      </c>
      <c r="B81" s="8" t="s">
        <v>17</v>
      </c>
      <c r="C81" s="9"/>
      <c r="D81" s="19"/>
      <c r="E81" s="8"/>
      <c r="F81" s="18"/>
      <c r="G81" s="11"/>
      <c r="H81" s="11"/>
      <c r="I81" s="11"/>
      <c r="J81" s="11"/>
      <c r="K81" s="11"/>
      <c r="L81" s="11"/>
      <c r="M81" s="11">
        <f t="shared" si="23"/>
        <v>0</v>
      </c>
    </row>
    <row r="82" spans="1:14" x14ac:dyDescent="0.3">
      <c r="A82" s="12" t="s">
        <v>74</v>
      </c>
      <c r="B82" s="13"/>
      <c r="C82" s="14"/>
      <c r="D82" s="15"/>
      <c r="E82" s="16"/>
      <c r="F82" s="13"/>
      <c r="G82" s="17">
        <f>SUM(G78:G81)</f>
        <v>0</v>
      </c>
      <c r="H82" s="17">
        <f t="shared" ref="H82:M82" si="24">SUM(H78:H81)</f>
        <v>0</v>
      </c>
      <c r="I82" s="17">
        <f t="shared" si="24"/>
        <v>0</v>
      </c>
      <c r="J82" s="17">
        <f t="shared" si="24"/>
        <v>0</v>
      </c>
      <c r="K82" s="17">
        <f t="shared" si="24"/>
        <v>0</v>
      </c>
      <c r="L82" s="17">
        <f t="shared" si="24"/>
        <v>0</v>
      </c>
      <c r="M82" s="17">
        <f t="shared" si="24"/>
        <v>0</v>
      </c>
    </row>
    <row r="83" spans="1:14" x14ac:dyDescent="0.3">
      <c r="A83" s="10" t="s">
        <v>23</v>
      </c>
      <c r="B83" s="10" t="s">
        <v>17</v>
      </c>
      <c r="C83" s="20">
        <v>43861</v>
      </c>
      <c r="D83" s="11"/>
      <c r="E83" s="9" t="s">
        <v>180</v>
      </c>
      <c r="F83" s="11" t="s">
        <v>101</v>
      </c>
      <c r="G83" s="11"/>
      <c r="H83" s="11"/>
      <c r="I83" s="11">
        <v>331.85</v>
      </c>
      <c r="J83" s="11"/>
      <c r="K83" s="11"/>
      <c r="L83" s="11"/>
      <c r="M83" s="11">
        <f>SUM(G83:L83)</f>
        <v>331.85</v>
      </c>
      <c r="N83" s="3" t="s">
        <v>165</v>
      </c>
    </row>
    <row r="84" spans="1:14" x14ac:dyDescent="0.3">
      <c r="A84" s="10" t="s">
        <v>23</v>
      </c>
      <c r="B84" s="10" t="s">
        <v>17</v>
      </c>
      <c r="C84" s="20">
        <v>43902</v>
      </c>
      <c r="D84" s="19" t="s">
        <v>90</v>
      </c>
      <c r="E84" s="9">
        <v>43908</v>
      </c>
      <c r="F84" s="11" t="s">
        <v>174</v>
      </c>
      <c r="G84" s="11"/>
      <c r="H84" s="11"/>
      <c r="I84" s="11"/>
      <c r="J84" s="11"/>
      <c r="K84" s="11">
        <v>169.25</v>
      </c>
      <c r="L84" s="11">
        <v>0</v>
      </c>
      <c r="M84" s="11">
        <f t="shared" ref="M84" si="25">SUM(G84:L84)</f>
        <v>169.25</v>
      </c>
      <c r="N84" s="3" t="s">
        <v>173</v>
      </c>
    </row>
    <row r="85" spans="1:14" x14ac:dyDescent="0.3">
      <c r="A85" s="10" t="s">
        <v>23</v>
      </c>
      <c r="B85" s="10" t="s">
        <v>17</v>
      </c>
      <c r="C85" s="20">
        <v>43902</v>
      </c>
      <c r="D85" s="19" t="s">
        <v>90</v>
      </c>
      <c r="E85" s="9">
        <v>43907</v>
      </c>
      <c r="F85" s="11" t="s">
        <v>101</v>
      </c>
      <c r="G85" s="11"/>
      <c r="H85" s="11"/>
      <c r="I85" s="11"/>
      <c r="J85" s="11"/>
      <c r="K85" s="11">
        <v>37.6</v>
      </c>
      <c r="L85" s="11"/>
      <c r="M85" s="11">
        <f>SUM(G85:L85)</f>
        <v>37.6</v>
      </c>
      <c r="N85" s="3" t="s">
        <v>173</v>
      </c>
    </row>
    <row r="86" spans="1:14" x14ac:dyDescent="0.3">
      <c r="A86" s="10" t="s">
        <v>23</v>
      </c>
      <c r="B86" s="10" t="s">
        <v>17</v>
      </c>
      <c r="C86" s="20"/>
      <c r="D86" s="19"/>
      <c r="E86" s="9"/>
      <c r="F86" s="11"/>
      <c r="G86" s="11"/>
      <c r="H86" s="11"/>
      <c r="I86" s="11"/>
      <c r="J86" s="11"/>
      <c r="K86" s="11"/>
      <c r="L86" s="11">
        <v>0</v>
      </c>
      <c r="M86" s="11">
        <f t="shared" ref="M86" si="26">SUM(G86:L86)</f>
        <v>0</v>
      </c>
    </row>
    <row r="87" spans="1:14" x14ac:dyDescent="0.3">
      <c r="A87" s="12" t="s">
        <v>24</v>
      </c>
      <c r="B87" s="13"/>
      <c r="C87" s="14"/>
      <c r="D87" s="15"/>
      <c r="E87" s="16"/>
      <c r="F87" s="13"/>
      <c r="G87" s="17">
        <f>SUM(G83:G86)</f>
        <v>0</v>
      </c>
      <c r="H87" s="17">
        <f t="shared" ref="H87:M87" si="27">SUM(H83:H86)</f>
        <v>0</v>
      </c>
      <c r="I87" s="17">
        <f t="shared" si="27"/>
        <v>331.85</v>
      </c>
      <c r="J87" s="17">
        <f t="shared" si="27"/>
        <v>0</v>
      </c>
      <c r="K87" s="17">
        <f t="shared" si="27"/>
        <v>206.85</v>
      </c>
      <c r="L87" s="17">
        <f t="shared" si="27"/>
        <v>0</v>
      </c>
      <c r="M87" s="17">
        <f t="shared" si="27"/>
        <v>538.70000000000005</v>
      </c>
    </row>
    <row r="88" spans="1:14" x14ac:dyDescent="0.3">
      <c r="A88" s="10" t="s">
        <v>79</v>
      </c>
      <c r="B88" s="10" t="s">
        <v>17</v>
      </c>
      <c r="C88" s="20"/>
      <c r="D88" s="19"/>
      <c r="E88" s="9"/>
      <c r="F88" s="11"/>
      <c r="G88" s="11"/>
      <c r="H88" s="11"/>
      <c r="I88" s="11"/>
      <c r="J88" s="11"/>
      <c r="K88" s="11"/>
      <c r="L88" s="11"/>
      <c r="M88" s="11">
        <f>SUM(G88:L88)</f>
        <v>0</v>
      </c>
    </row>
    <row r="89" spans="1:14" x14ac:dyDescent="0.3">
      <c r="A89" s="10" t="s">
        <v>79</v>
      </c>
      <c r="B89" s="10" t="s">
        <v>17</v>
      </c>
      <c r="C89" s="20"/>
      <c r="D89" s="19"/>
      <c r="E89" s="9"/>
      <c r="F89" s="11"/>
      <c r="G89" s="11"/>
      <c r="H89" s="11"/>
      <c r="I89" s="11"/>
      <c r="J89" s="11"/>
      <c r="K89" s="11"/>
      <c r="L89" s="11">
        <v>0</v>
      </c>
      <c r="M89" s="11">
        <f t="shared" ref="M89" si="28">SUM(G89:L89)</f>
        <v>0</v>
      </c>
    </row>
    <row r="90" spans="1:14" x14ac:dyDescent="0.3">
      <c r="A90" s="10" t="s">
        <v>79</v>
      </c>
      <c r="B90" s="10" t="s">
        <v>17</v>
      </c>
      <c r="C90" s="20"/>
      <c r="D90" s="19"/>
      <c r="E90" s="9"/>
      <c r="F90" s="11"/>
      <c r="G90" s="11"/>
      <c r="H90" s="11"/>
      <c r="I90" s="11"/>
      <c r="J90" s="11"/>
      <c r="K90" s="11"/>
      <c r="L90" s="11"/>
      <c r="M90" s="11"/>
    </row>
    <row r="91" spans="1:14" x14ac:dyDescent="0.3">
      <c r="A91" s="10" t="s">
        <v>79</v>
      </c>
      <c r="B91" s="10" t="s">
        <v>17</v>
      </c>
      <c r="C91" s="20"/>
      <c r="D91" s="19"/>
      <c r="E91" s="9"/>
      <c r="F91" s="11"/>
      <c r="G91" s="11"/>
      <c r="H91" s="11"/>
      <c r="I91" s="11"/>
      <c r="J91" s="11"/>
      <c r="K91" s="11"/>
      <c r="L91" s="11"/>
      <c r="M91" s="11">
        <f>SUM(G91:L91)</f>
        <v>0</v>
      </c>
    </row>
    <row r="92" spans="1:14" x14ac:dyDescent="0.3">
      <c r="A92" s="10"/>
      <c r="B92" s="10"/>
      <c r="C92" s="20"/>
      <c r="D92" s="19"/>
      <c r="E92" s="9"/>
      <c r="F92" s="11"/>
      <c r="G92" s="11"/>
      <c r="H92" s="11"/>
      <c r="I92" s="11"/>
      <c r="J92" s="11"/>
      <c r="K92" s="11"/>
      <c r="L92" s="11">
        <v>0</v>
      </c>
      <c r="M92" s="11">
        <f t="shared" ref="M92" si="29">SUM(G92:L92)</f>
        <v>0</v>
      </c>
    </row>
    <row r="93" spans="1:14" x14ac:dyDescent="0.3">
      <c r="A93" s="12" t="s">
        <v>80</v>
      </c>
      <c r="B93" s="13"/>
      <c r="C93" s="14"/>
      <c r="D93" s="15"/>
      <c r="E93" s="16"/>
      <c r="F93" s="13"/>
      <c r="G93" s="17">
        <f>SUM(G88:G92)</f>
        <v>0</v>
      </c>
      <c r="H93" s="17">
        <f t="shared" ref="H93:M93" si="30">SUM(H88:H92)</f>
        <v>0</v>
      </c>
      <c r="I93" s="17">
        <f t="shared" si="30"/>
        <v>0</v>
      </c>
      <c r="J93" s="17">
        <f t="shared" si="30"/>
        <v>0</v>
      </c>
      <c r="K93" s="17">
        <f t="shared" si="30"/>
        <v>0</v>
      </c>
      <c r="L93" s="17">
        <f t="shared" si="30"/>
        <v>0</v>
      </c>
      <c r="M93" s="17">
        <f t="shared" si="30"/>
        <v>0</v>
      </c>
    </row>
    <row r="94" spans="1:14" x14ac:dyDescent="0.3">
      <c r="A94" s="10" t="s">
        <v>41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/>
      <c r="K94" s="11"/>
      <c r="L94" s="11"/>
      <c r="M94" s="11">
        <f>SUM(G94:L94)</f>
        <v>0</v>
      </c>
    </row>
    <row r="95" spans="1:14" x14ac:dyDescent="0.3">
      <c r="A95" s="10" t="s">
        <v>41</v>
      </c>
      <c r="B95" s="10" t="s">
        <v>17</v>
      </c>
      <c r="C95" s="20"/>
      <c r="D95" s="19"/>
      <c r="E95" s="9"/>
      <c r="F95" s="11"/>
      <c r="G95" s="11"/>
      <c r="H95" s="11"/>
      <c r="I95" s="11"/>
      <c r="J95" s="11"/>
      <c r="K95" s="11"/>
      <c r="L95" s="11">
        <v>0</v>
      </c>
      <c r="M95" s="11">
        <f t="shared" ref="M95" si="31">SUM(G95:L95)</f>
        <v>0</v>
      </c>
    </row>
    <row r="96" spans="1:14" x14ac:dyDescent="0.3">
      <c r="A96" s="10" t="s">
        <v>41</v>
      </c>
      <c r="B96" s="10" t="s">
        <v>17</v>
      </c>
      <c r="C96" s="20"/>
      <c r="D96" s="19"/>
      <c r="E96" s="9"/>
      <c r="F96" s="11"/>
      <c r="G96" s="11"/>
      <c r="H96" s="11"/>
      <c r="I96" s="11"/>
      <c r="J96" s="11"/>
      <c r="K96" s="11"/>
      <c r="L96" s="11"/>
      <c r="M96" s="11"/>
    </row>
    <row r="97" spans="1:18" x14ac:dyDescent="0.3">
      <c r="A97" s="10" t="s">
        <v>41</v>
      </c>
      <c r="B97" s="10" t="s">
        <v>17</v>
      </c>
      <c r="C97" s="20"/>
      <c r="D97" s="19"/>
      <c r="E97" s="9"/>
      <c r="F97" s="11"/>
      <c r="G97" s="11"/>
      <c r="H97" s="11"/>
      <c r="I97" s="11"/>
      <c r="J97" s="11"/>
      <c r="K97" s="11"/>
      <c r="L97" s="11"/>
      <c r="M97" s="11">
        <f>SUM(G97:L97)</f>
        <v>0</v>
      </c>
    </row>
    <row r="98" spans="1:18" x14ac:dyDescent="0.3">
      <c r="A98" s="10"/>
      <c r="B98" s="10"/>
      <c r="C98" s="20"/>
      <c r="D98" s="19"/>
      <c r="E98" s="9"/>
      <c r="F98" s="11"/>
      <c r="G98" s="11"/>
      <c r="H98" s="11"/>
      <c r="I98" s="11"/>
      <c r="J98" s="11"/>
      <c r="K98" s="11"/>
      <c r="L98" s="11">
        <v>0</v>
      </c>
      <c r="M98" s="11">
        <f t="shared" ref="M98" si="32">SUM(G98:L98)</f>
        <v>0</v>
      </c>
    </row>
    <row r="99" spans="1:18" x14ac:dyDescent="0.3">
      <c r="A99" s="12" t="s">
        <v>43</v>
      </c>
      <c r="B99" s="13"/>
      <c r="C99" s="14"/>
      <c r="D99" s="15"/>
      <c r="E99" s="16"/>
      <c r="F99" s="13"/>
      <c r="G99" s="17">
        <f>SUM(G94:G98)</f>
        <v>0</v>
      </c>
      <c r="H99" s="17">
        <f t="shared" ref="H99:M99" si="33">SUM(H94:H98)</f>
        <v>0</v>
      </c>
      <c r="I99" s="17">
        <f t="shared" si="33"/>
        <v>0</v>
      </c>
      <c r="J99" s="17">
        <f t="shared" si="33"/>
        <v>0</v>
      </c>
      <c r="K99" s="17">
        <f t="shared" si="33"/>
        <v>0</v>
      </c>
      <c r="L99" s="17">
        <f t="shared" si="33"/>
        <v>0</v>
      </c>
      <c r="M99" s="17">
        <f t="shared" si="33"/>
        <v>0</v>
      </c>
    </row>
    <row r="100" spans="1:18" x14ac:dyDescent="0.3">
      <c r="A100" s="10" t="s">
        <v>39</v>
      </c>
      <c r="B100" s="10" t="s">
        <v>17</v>
      </c>
      <c r="C100" s="20">
        <v>43871</v>
      </c>
      <c r="D100" s="20" t="s">
        <v>95</v>
      </c>
      <c r="E100" s="9">
        <v>44142</v>
      </c>
      <c r="F100" s="11" t="s">
        <v>108</v>
      </c>
      <c r="G100" s="11"/>
      <c r="H100" s="11"/>
      <c r="I100" s="11">
        <v>79</v>
      </c>
      <c r="J100" s="11">
        <f>6.3+8.1</f>
        <v>14.399999999999999</v>
      </c>
      <c r="K100" s="11">
        <v>3.99</v>
      </c>
      <c r="L100" s="11"/>
      <c r="M100" s="11">
        <f>SUM(G100:L100)</f>
        <v>97.39</v>
      </c>
    </row>
    <row r="101" spans="1:18" x14ac:dyDescent="0.3">
      <c r="A101" s="10" t="s">
        <v>39</v>
      </c>
      <c r="B101" s="10" t="s">
        <v>17</v>
      </c>
      <c r="C101" s="20">
        <v>43871</v>
      </c>
      <c r="D101" s="20" t="s">
        <v>90</v>
      </c>
      <c r="E101" s="9">
        <v>44148</v>
      </c>
      <c r="F101" s="11" t="s">
        <v>108</v>
      </c>
      <c r="G101" s="11"/>
      <c r="H101" s="11"/>
      <c r="I101" s="11">
        <v>79</v>
      </c>
      <c r="J101" s="11">
        <v>14.4</v>
      </c>
      <c r="K101" s="11"/>
      <c r="L101" s="11"/>
      <c r="M101" s="11">
        <f t="shared" ref="M101:M107" si="34">SUM(G101:L101)</f>
        <v>93.4</v>
      </c>
    </row>
    <row r="102" spans="1:18" x14ac:dyDescent="0.3">
      <c r="A102" s="10" t="s">
        <v>39</v>
      </c>
      <c r="B102" s="10" t="s">
        <v>17</v>
      </c>
      <c r="C102" s="20">
        <v>43871</v>
      </c>
      <c r="D102" s="20" t="s">
        <v>166</v>
      </c>
      <c r="E102" s="9">
        <v>44155</v>
      </c>
      <c r="F102" s="11" t="s">
        <v>167</v>
      </c>
      <c r="G102" s="11"/>
      <c r="H102" s="11"/>
      <c r="I102" s="11">
        <v>81.900000000000006</v>
      </c>
      <c r="J102" s="11">
        <f>12.6+8.1</f>
        <v>20.7</v>
      </c>
      <c r="K102" s="11">
        <v>112</v>
      </c>
      <c r="L102" s="11"/>
      <c r="M102" s="11">
        <f t="shared" si="34"/>
        <v>214.60000000000002</v>
      </c>
    </row>
    <row r="103" spans="1:18" x14ac:dyDescent="0.3">
      <c r="A103" s="10" t="s">
        <v>39</v>
      </c>
      <c r="B103" s="10" t="s">
        <v>17</v>
      </c>
      <c r="C103" s="20">
        <v>43871</v>
      </c>
      <c r="D103" s="20" t="s">
        <v>109</v>
      </c>
      <c r="E103" s="9">
        <v>44163</v>
      </c>
      <c r="F103" s="11" t="s">
        <v>108</v>
      </c>
      <c r="G103" s="11"/>
      <c r="H103" s="11"/>
      <c r="I103" s="11">
        <v>79</v>
      </c>
      <c r="J103" s="11">
        <v>14.4</v>
      </c>
      <c r="K103" s="11"/>
      <c r="L103" s="11"/>
      <c r="M103" s="11">
        <f t="shared" si="34"/>
        <v>93.4</v>
      </c>
    </row>
    <row r="104" spans="1:18" x14ac:dyDescent="0.3">
      <c r="A104" s="10" t="s">
        <v>39</v>
      </c>
      <c r="B104" s="10"/>
      <c r="C104" s="20">
        <v>43871</v>
      </c>
      <c r="D104" s="20" t="s">
        <v>168</v>
      </c>
      <c r="E104" s="9">
        <v>44177</v>
      </c>
      <c r="F104" s="11" t="s">
        <v>169</v>
      </c>
      <c r="G104" s="11"/>
      <c r="H104" s="11"/>
      <c r="I104" s="11"/>
      <c r="J104" s="11"/>
      <c r="K104" s="11"/>
      <c r="L104" s="11">
        <v>21.31</v>
      </c>
      <c r="M104" s="11">
        <f t="shared" si="34"/>
        <v>21.31</v>
      </c>
    </row>
    <row r="105" spans="1:18" x14ac:dyDescent="0.3">
      <c r="A105" s="10" t="s">
        <v>39</v>
      </c>
      <c r="B105" s="10"/>
      <c r="C105" s="20">
        <v>43908</v>
      </c>
      <c r="D105" s="20" t="s">
        <v>90</v>
      </c>
      <c r="E105" s="9">
        <v>43859</v>
      </c>
      <c r="F105" s="11" t="s">
        <v>108</v>
      </c>
      <c r="G105" s="11"/>
      <c r="H105" s="11"/>
      <c r="I105" s="11">
        <v>81.2</v>
      </c>
      <c r="J105" s="11">
        <v>14.4</v>
      </c>
      <c r="K105" s="11"/>
      <c r="L105" s="11"/>
      <c r="M105" s="11">
        <f t="shared" si="34"/>
        <v>95.600000000000009</v>
      </c>
    </row>
    <row r="106" spans="1:18" x14ac:dyDescent="0.3">
      <c r="A106" s="10" t="s">
        <v>39</v>
      </c>
      <c r="B106" s="10"/>
      <c r="C106" s="20">
        <v>43908</v>
      </c>
      <c r="D106" s="20" t="s">
        <v>109</v>
      </c>
      <c r="E106" s="9">
        <v>43888</v>
      </c>
      <c r="F106" s="11" t="s">
        <v>108</v>
      </c>
      <c r="G106" s="11"/>
      <c r="H106" s="11"/>
      <c r="I106" s="11">
        <v>81.2</v>
      </c>
      <c r="J106" s="11">
        <v>14.4</v>
      </c>
      <c r="K106" s="11"/>
      <c r="L106" s="11">
        <v>14.22</v>
      </c>
      <c r="M106" s="11">
        <f t="shared" si="34"/>
        <v>109.82000000000001</v>
      </c>
    </row>
    <row r="107" spans="1:18" x14ac:dyDescent="0.3">
      <c r="A107" s="10"/>
      <c r="B107" s="10"/>
      <c r="C107" s="20"/>
      <c r="D107" s="20"/>
      <c r="E107" s="9"/>
      <c r="F107" s="11"/>
      <c r="G107" s="11"/>
      <c r="H107" s="11"/>
      <c r="I107" s="11"/>
      <c r="J107" s="11"/>
      <c r="K107" s="11"/>
      <c r="L107" s="11"/>
      <c r="M107" s="11">
        <f t="shared" si="34"/>
        <v>0</v>
      </c>
    </row>
    <row r="108" spans="1:18" x14ac:dyDescent="0.3">
      <c r="A108" s="12" t="s">
        <v>40</v>
      </c>
      <c r="B108" s="13"/>
      <c r="C108" s="14"/>
      <c r="D108" s="15"/>
      <c r="E108" s="16"/>
      <c r="F108" s="13"/>
      <c r="G108" s="17">
        <f>SUBTOTAL(9,G100:G107)</f>
        <v>0</v>
      </c>
      <c r="H108" s="17">
        <f t="shared" ref="H108:M108" si="35">SUBTOTAL(9,H100:H107)</f>
        <v>0</v>
      </c>
      <c r="I108" s="17">
        <f t="shared" si="35"/>
        <v>481.29999999999995</v>
      </c>
      <c r="J108" s="17">
        <f t="shared" si="35"/>
        <v>92.7</v>
      </c>
      <c r="K108" s="17">
        <f t="shared" si="35"/>
        <v>115.99</v>
      </c>
      <c r="L108" s="17">
        <f t="shared" si="35"/>
        <v>35.53</v>
      </c>
      <c r="M108" s="17">
        <f t="shared" si="35"/>
        <v>725.5200000000001</v>
      </c>
    </row>
    <row r="109" spans="1:18" ht="17.25" thickBot="1" x14ac:dyDescent="0.35">
      <c r="A109" s="22"/>
      <c r="B109" s="22"/>
      <c r="C109" s="23"/>
      <c r="D109" s="22"/>
      <c r="E109" s="22"/>
      <c r="F109" s="24"/>
      <c r="G109" s="25">
        <f>G8+G14+G20+G26+G36+G42+G47+G53+G59+G65+G71+G77+G82+G87+G93+G99+G108</f>
        <v>0</v>
      </c>
      <c r="H109" s="25">
        <f t="shared" ref="H109:M109" si="36">H8+H14+H20+H26+H36+H42+H47+H53+H59+H65+H71+H77+H82+H87+H93+H99+H108</f>
        <v>0</v>
      </c>
      <c r="I109" s="25">
        <f t="shared" si="36"/>
        <v>4124.2</v>
      </c>
      <c r="J109" s="25">
        <f t="shared" si="36"/>
        <v>351.25</v>
      </c>
      <c r="K109" s="25">
        <f t="shared" si="36"/>
        <v>873.62</v>
      </c>
      <c r="L109" s="25">
        <f t="shared" si="36"/>
        <v>35.53</v>
      </c>
      <c r="M109" s="25">
        <f t="shared" si="36"/>
        <v>5384.6</v>
      </c>
    </row>
    <row r="110" spans="1:18" ht="17.25" thickTop="1" x14ac:dyDescent="0.3">
      <c r="A110" s="26"/>
      <c r="B110" s="26"/>
      <c r="C110" s="27"/>
      <c r="D110" s="26"/>
      <c r="E110" s="26"/>
      <c r="F110" s="26"/>
      <c r="G110" s="28"/>
      <c r="H110" s="28"/>
      <c r="I110" s="28"/>
      <c r="J110" s="28"/>
      <c r="K110" s="28"/>
      <c r="L110" s="28"/>
      <c r="M110" s="28"/>
      <c r="O110" s="29"/>
      <c r="R110" s="30"/>
    </row>
    <row r="111" spans="1:18" x14ac:dyDescent="0.3">
      <c r="E111" s="31"/>
      <c r="F111" s="31"/>
      <c r="N111" s="29"/>
      <c r="O111" s="29"/>
    </row>
    <row r="112" spans="1:18" ht="17.25" thickBot="1" x14ac:dyDescent="0.35">
      <c r="A112" s="26"/>
      <c r="B112" s="26"/>
      <c r="C112" s="27"/>
      <c r="D112" s="26"/>
      <c r="E112" s="26"/>
      <c r="F112" s="26"/>
      <c r="G112" s="28"/>
      <c r="H112" s="28"/>
      <c r="I112" s="28"/>
      <c r="J112" s="28"/>
      <c r="K112" s="28"/>
      <c r="L112" s="28"/>
      <c r="M112" s="28"/>
      <c r="O112" s="29"/>
    </row>
    <row r="113" spans="1:14" ht="17.25" thickBot="1" x14ac:dyDescent="0.35">
      <c r="A113" s="26"/>
      <c r="B113" s="26"/>
      <c r="C113" s="26"/>
      <c r="D113" s="26"/>
      <c r="E113" s="26"/>
      <c r="F113" s="32" t="s">
        <v>27</v>
      </c>
      <c r="G113" s="33"/>
      <c r="H113" s="33"/>
      <c r="I113" s="33"/>
      <c r="J113" s="33"/>
      <c r="K113" s="33"/>
      <c r="L113" s="33"/>
      <c r="M113" s="34"/>
    </row>
    <row r="114" spans="1:14" ht="52.5" x14ac:dyDescent="0.3">
      <c r="A114" s="26"/>
      <c r="B114" s="26"/>
      <c r="C114" s="26"/>
      <c r="D114" s="26"/>
      <c r="E114" s="26"/>
      <c r="F114" s="35"/>
      <c r="G114" s="36" t="s">
        <v>6</v>
      </c>
      <c r="H114" s="37" t="s">
        <v>28</v>
      </c>
      <c r="I114" s="37" t="s">
        <v>29</v>
      </c>
      <c r="J114" s="37" t="s">
        <v>30</v>
      </c>
      <c r="K114" s="37" t="s">
        <v>10</v>
      </c>
      <c r="L114" s="37" t="s">
        <v>11</v>
      </c>
      <c r="M114" s="38" t="s">
        <v>31</v>
      </c>
    </row>
    <row r="115" spans="1:14" x14ac:dyDescent="0.3">
      <c r="A115" s="26"/>
      <c r="B115" s="26"/>
      <c r="C115" s="39"/>
      <c r="D115" s="26"/>
      <c r="E115" s="26"/>
      <c r="F115" s="40" t="s">
        <v>32</v>
      </c>
      <c r="G115" s="41">
        <f>G109-G116</f>
        <v>0</v>
      </c>
      <c r="H115" s="41">
        <f t="shared" ref="H115:M115" si="37">H109-H116</f>
        <v>0</v>
      </c>
      <c r="I115" s="41">
        <f t="shared" si="37"/>
        <v>4078.75</v>
      </c>
      <c r="J115" s="41">
        <f t="shared" si="37"/>
        <v>351.25</v>
      </c>
      <c r="K115" s="41">
        <f t="shared" si="37"/>
        <v>873.62</v>
      </c>
      <c r="L115" s="41">
        <f t="shared" si="37"/>
        <v>35.53</v>
      </c>
      <c r="M115" s="41">
        <f t="shared" si="37"/>
        <v>5339.1500000000005</v>
      </c>
    </row>
    <row r="116" spans="1:14" x14ac:dyDescent="0.3">
      <c r="A116" s="26"/>
      <c r="B116" s="26"/>
      <c r="C116" s="39"/>
      <c r="D116" s="26"/>
      <c r="E116" s="26"/>
      <c r="F116" s="40" t="s">
        <v>33</v>
      </c>
      <c r="G116" s="41">
        <f>G8+G14+G20+G26</f>
        <v>0</v>
      </c>
      <c r="H116" s="41">
        <f t="shared" ref="H116:L116" si="38">H8+H14+H20+H26</f>
        <v>0</v>
      </c>
      <c r="I116" s="41">
        <f t="shared" si="38"/>
        <v>45.45</v>
      </c>
      <c r="J116" s="41">
        <f t="shared" si="38"/>
        <v>0</v>
      </c>
      <c r="K116" s="41">
        <f t="shared" si="38"/>
        <v>0</v>
      </c>
      <c r="L116" s="41">
        <f t="shared" si="38"/>
        <v>0</v>
      </c>
      <c r="M116" s="41">
        <f>SUM(G116:L116)</f>
        <v>45.45</v>
      </c>
    </row>
    <row r="117" spans="1:14" x14ac:dyDescent="0.3">
      <c r="A117" s="26"/>
      <c r="B117" s="26"/>
      <c r="C117" s="39"/>
      <c r="D117" s="26"/>
      <c r="E117" s="26"/>
      <c r="F117" s="42" t="s">
        <v>34</v>
      </c>
      <c r="G117" s="43">
        <f t="shared" ref="G117:L117" si="39">SUM(G115:G116)</f>
        <v>0</v>
      </c>
      <c r="H117" s="43">
        <f t="shared" si="39"/>
        <v>0</v>
      </c>
      <c r="I117" s="43">
        <f t="shared" si="39"/>
        <v>4124.2</v>
      </c>
      <c r="J117" s="43">
        <f t="shared" si="39"/>
        <v>351.25</v>
      </c>
      <c r="K117" s="43">
        <f t="shared" si="39"/>
        <v>873.62</v>
      </c>
      <c r="L117" s="43">
        <f t="shared" si="39"/>
        <v>35.53</v>
      </c>
      <c r="M117" s="44">
        <f>SUM(G117:L117)</f>
        <v>5384.5999999999995</v>
      </c>
      <c r="N117" s="45"/>
    </row>
    <row r="118" spans="1:14" x14ac:dyDescent="0.3">
      <c r="A118" s="26"/>
      <c r="B118" s="26"/>
      <c r="C118" s="39"/>
      <c r="D118" s="26"/>
      <c r="E118" s="26"/>
      <c r="F118" s="40" t="s">
        <v>35</v>
      </c>
      <c r="G118" s="46" t="s">
        <v>36</v>
      </c>
      <c r="H118" s="46"/>
      <c r="I118" s="46" t="s">
        <v>36</v>
      </c>
      <c r="J118" s="46" t="s">
        <v>36</v>
      </c>
      <c r="K118" s="46" t="s">
        <v>36</v>
      </c>
      <c r="L118" s="46" t="s">
        <v>36</v>
      </c>
      <c r="M118" s="41">
        <f>SUM(G118:L118)</f>
        <v>0</v>
      </c>
    </row>
    <row r="119" spans="1:14" x14ac:dyDescent="0.3">
      <c r="A119" s="26"/>
      <c r="B119" s="26"/>
      <c r="C119" s="39"/>
      <c r="D119" s="26"/>
      <c r="E119" s="26"/>
      <c r="F119" s="40" t="s">
        <v>37</v>
      </c>
      <c r="G119" s="46" t="s">
        <v>36</v>
      </c>
      <c r="H119" s="47"/>
      <c r="I119" s="46" t="s">
        <v>36</v>
      </c>
      <c r="J119" s="46" t="s">
        <v>36</v>
      </c>
      <c r="K119" s="46" t="s">
        <v>36</v>
      </c>
      <c r="L119" s="46" t="s">
        <v>36</v>
      </c>
      <c r="M119" s="41">
        <f>SUM(G119:L119)</f>
        <v>0</v>
      </c>
    </row>
    <row r="120" spans="1:14" ht="17.25" thickBot="1" x14ac:dyDescent="0.35">
      <c r="A120" s="26"/>
      <c r="B120" s="26"/>
      <c r="C120" s="39"/>
      <c r="D120" s="26"/>
      <c r="E120" s="26"/>
      <c r="F120" s="48" t="s">
        <v>38</v>
      </c>
      <c r="G120" s="49">
        <f t="shared" ref="G120:L120" si="40">SUM(G117:G119)</f>
        <v>0</v>
      </c>
      <c r="H120" s="49">
        <f t="shared" si="40"/>
        <v>0</v>
      </c>
      <c r="I120" s="49">
        <f t="shared" si="40"/>
        <v>4124.2</v>
      </c>
      <c r="J120" s="49">
        <f t="shared" si="40"/>
        <v>351.25</v>
      </c>
      <c r="K120" s="49">
        <f t="shared" si="40"/>
        <v>873.62</v>
      </c>
      <c r="L120" s="49">
        <f t="shared" si="40"/>
        <v>35.53</v>
      </c>
      <c r="M120" s="50">
        <f>SUM(G120:L120)</f>
        <v>5384.5999999999995</v>
      </c>
    </row>
    <row r="121" spans="1:14" x14ac:dyDescent="0.3">
      <c r="A121" s="26"/>
      <c r="B121" s="26"/>
      <c r="C121" s="26"/>
      <c r="D121" s="26"/>
      <c r="E121" s="26"/>
      <c r="F121" s="26"/>
      <c r="G121" s="28"/>
      <c r="H121" s="28"/>
      <c r="I121" s="28"/>
      <c r="J121" s="28"/>
      <c r="K121" s="28"/>
      <c r="L121" s="28"/>
      <c r="M121" s="2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B967-E165-4E4E-A123-578BDD1F7F9E}">
  <dimension ref="B2:S57"/>
  <sheetViews>
    <sheetView tabSelected="1" workbookViewId="0">
      <selection activeCell="G5" sqref="G5"/>
    </sheetView>
  </sheetViews>
  <sheetFormatPr defaultRowHeight="15" x14ac:dyDescent="0.25"/>
  <cols>
    <col min="3" max="3" width="26.140625" bestFit="1" customWidth="1"/>
    <col min="12" max="12" width="27.5703125" customWidth="1"/>
    <col min="13" max="13" width="10.140625" customWidth="1"/>
    <col min="14" max="14" width="9.5703125" customWidth="1"/>
    <col min="15" max="15" width="10.140625" customWidth="1"/>
    <col min="16" max="16" width="10.7109375" customWidth="1"/>
    <col min="17" max="17" width="8.5703125" customWidth="1"/>
    <col min="18" max="19" width="9.140625" customWidth="1"/>
  </cols>
  <sheetData>
    <row r="2" spans="2:19" ht="15.75" thickBot="1" x14ac:dyDescent="0.3">
      <c r="C2" s="52" t="s">
        <v>81</v>
      </c>
      <c r="L2" s="52" t="s">
        <v>54</v>
      </c>
    </row>
    <row r="3" spans="2:19" ht="15.75" thickBot="1" x14ac:dyDescent="0.3">
      <c r="B3" t="s">
        <v>61</v>
      </c>
      <c r="C3" s="32" t="s">
        <v>27</v>
      </c>
      <c r="D3" s="33"/>
      <c r="E3" s="33"/>
      <c r="F3" s="33"/>
      <c r="G3" s="33"/>
      <c r="H3" s="33"/>
      <c r="I3" s="33"/>
      <c r="J3" s="34"/>
      <c r="L3" s="32" t="s">
        <v>27</v>
      </c>
      <c r="M3" s="33"/>
      <c r="N3" s="33"/>
      <c r="O3" s="33"/>
      <c r="P3" s="33"/>
      <c r="Q3" s="33"/>
      <c r="R3" s="33"/>
      <c r="S3" s="34"/>
    </row>
    <row r="4" spans="2:19" ht="51.75" x14ac:dyDescent="0.25">
      <c r="C4" s="35"/>
      <c r="D4" s="36" t="s">
        <v>6</v>
      </c>
      <c r="E4" s="37" t="s">
        <v>28</v>
      </c>
      <c r="F4" s="37" t="s">
        <v>29</v>
      </c>
      <c r="G4" s="37" t="s">
        <v>30</v>
      </c>
      <c r="H4" s="37" t="s">
        <v>10</v>
      </c>
      <c r="I4" s="37" t="s">
        <v>11</v>
      </c>
      <c r="J4" s="38" t="s">
        <v>31</v>
      </c>
      <c r="L4" s="35"/>
      <c r="M4" s="36" t="s">
        <v>6</v>
      </c>
      <c r="N4" s="37" t="s">
        <v>28</v>
      </c>
      <c r="O4" s="37" t="s">
        <v>29</v>
      </c>
      <c r="P4" s="37" t="s">
        <v>30</v>
      </c>
      <c r="Q4" s="37" t="s">
        <v>10</v>
      </c>
      <c r="R4" s="37" t="s">
        <v>11</v>
      </c>
      <c r="S4" s="38" t="s">
        <v>31</v>
      </c>
    </row>
    <row r="5" spans="2:19" x14ac:dyDescent="0.25">
      <c r="C5" s="40" t="s">
        <v>32</v>
      </c>
      <c r="D5" s="41">
        <f>'Apr - Jun 2019'!G137</f>
        <v>0</v>
      </c>
      <c r="E5" s="41">
        <f>'Apr - Jun 2019'!H137</f>
        <v>0</v>
      </c>
      <c r="F5" s="41">
        <f>'Apr - Jun 2019'!I137</f>
        <v>9713.5999999999985</v>
      </c>
      <c r="G5" s="41">
        <f>'Apr - Jun 2019'!J137</f>
        <v>998.69999999999993</v>
      </c>
      <c r="H5" s="41">
        <f>'Apr - Jun 2019'!K137</f>
        <v>356.38</v>
      </c>
      <c r="I5" s="41">
        <f>'Apr - Jun 2019'!L137</f>
        <v>227.42</v>
      </c>
      <c r="J5" s="41">
        <f>SUM(D5:I5)</f>
        <v>11296.099999999999</v>
      </c>
      <c r="L5" s="40" t="s">
        <v>32</v>
      </c>
      <c r="M5" s="41">
        <v>0</v>
      </c>
      <c r="N5" s="41">
        <v>158.16</v>
      </c>
      <c r="O5" s="41">
        <v>4587.9999999999991</v>
      </c>
      <c r="P5" s="41">
        <v>658.49999999999989</v>
      </c>
      <c r="Q5" s="41">
        <v>502.32</v>
      </c>
      <c r="R5" s="41">
        <v>24.68</v>
      </c>
      <c r="S5" s="41">
        <v>5931.6599999999989</v>
      </c>
    </row>
    <row r="6" spans="2:19" x14ac:dyDescent="0.25">
      <c r="C6" s="40" t="s">
        <v>33</v>
      </c>
      <c r="D6" s="41">
        <f>'Apr - Jun 2019'!G138</f>
        <v>0</v>
      </c>
      <c r="E6" s="41">
        <f>'Apr - Jun 2019'!H138</f>
        <v>0</v>
      </c>
      <c r="F6" s="41">
        <f>'Apr - Jun 2019'!I138</f>
        <v>263</v>
      </c>
      <c r="G6" s="41">
        <f>'Apr - Jun 2019'!J138</f>
        <v>0</v>
      </c>
      <c r="H6" s="41">
        <f>'Apr - Jun 2019'!K138</f>
        <v>0</v>
      </c>
      <c r="I6" s="41">
        <f>'Apr - Jun 2019'!L138</f>
        <v>0</v>
      </c>
      <c r="J6" s="41">
        <f>SUM(D6:I6)</f>
        <v>263</v>
      </c>
      <c r="L6" s="40" t="s">
        <v>33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</row>
    <row r="7" spans="2:19" x14ac:dyDescent="0.25">
      <c r="C7" s="42" t="s">
        <v>34</v>
      </c>
      <c r="D7" s="63">
        <f>SUM(D5:D6)</f>
        <v>0</v>
      </c>
      <c r="E7" s="62">
        <f t="shared" ref="E7:I7" si="0">SUM(E5:E6)</f>
        <v>0</v>
      </c>
      <c r="F7" s="62">
        <f t="shared" si="0"/>
        <v>9976.5999999999985</v>
      </c>
      <c r="G7" s="62">
        <f t="shared" si="0"/>
        <v>998.69999999999993</v>
      </c>
      <c r="H7" s="62">
        <f t="shared" si="0"/>
        <v>356.38</v>
      </c>
      <c r="I7" s="43">
        <f t="shared" si="0"/>
        <v>227.42</v>
      </c>
      <c r="J7" s="43">
        <f>SUM(J5:J6)</f>
        <v>11559.099999999999</v>
      </c>
      <c r="L7" s="42" t="s">
        <v>34</v>
      </c>
      <c r="M7" s="43">
        <v>0</v>
      </c>
      <c r="N7" s="43">
        <v>158.16</v>
      </c>
      <c r="O7" s="43">
        <v>4587.9999999999991</v>
      </c>
      <c r="P7" s="43">
        <v>658.49999999999989</v>
      </c>
      <c r="Q7" s="43">
        <v>502.32</v>
      </c>
      <c r="R7" s="43">
        <v>24.68</v>
      </c>
      <c r="S7" s="44">
        <v>5931.6599999999989</v>
      </c>
    </row>
    <row r="8" spans="2:19" x14ac:dyDescent="0.25">
      <c r="C8" s="40" t="s">
        <v>35</v>
      </c>
      <c r="D8" s="46" t="s">
        <v>36</v>
      </c>
      <c r="E8" s="46"/>
      <c r="F8" s="46" t="s">
        <v>36</v>
      </c>
      <c r="G8" s="46" t="s">
        <v>36</v>
      </c>
      <c r="H8" s="46" t="s">
        <v>36</v>
      </c>
      <c r="I8" s="46" t="s">
        <v>36</v>
      </c>
      <c r="J8" s="41">
        <v>0</v>
      </c>
      <c r="L8" s="40" t="s">
        <v>35</v>
      </c>
      <c r="M8" s="46" t="s">
        <v>36</v>
      </c>
      <c r="N8" s="46"/>
      <c r="O8" s="46" t="s">
        <v>36</v>
      </c>
      <c r="P8" s="46" t="s">
        <v>36</v>
      </c>
      <c r="Q8" s="46" t="s">
        <v>36</v>
      </c>
      <c r="R8" s="46" t="s">
        <v>36</v>
      </c>
      <c r="S8" s="41">
        <v>0</v>
      </c>
    </row>
    <row r="9" spans="2:19" x14ac:dyDescent="0.25">
      <c r="C9" s="40" t="s">
        <v>37</v>
      </c>
      <c r="D9" s="46" t="s">
        <v>36</v>
      </c>
      <c r="E9" s="47"/>
      <c r="F9" s="46" t="s">
        <v>36</v>
      </c>
      <c r="G9" s="46" t="s">
        <v>36</v>
      </c>
      <c r="H9" s="46" t="s">
        <v>36</v>
      </c>
      <c r="I9" s="46" t="s">
        <v>36</v>
      </c>
      <c r="J9" s="41">
        <v>0</v>
      </c>
      <c r="L9" s="40" t="s">
        <v>37</v>
      </c>
      <c r="M9" s="46" t="s">
        <v>36</v>
      </c>
      <c r="N9" s="47"/>
      <c r="O9" s="46" t="s">
        <v>36</v>
      </c>
      <c r="P9" s="46" t="s">
        <v>36</v>
      </c>
      <c r="Q9" s="46" t="s">
        <v>36</v>
      </c>
      <c r="R9" s="46" t="s">
        <v>36</v>
      </c>
      <c r="S9" s="41">
        <v>0</v>
      </c>
    </row>
    <row r="10" spans="2:19" ht="15.75" thickBot="1" x14ac:dyDescent="0.3">
      <c r="C10" s="48" t="s">
        <v>38</v>
      </c>
      <c r="D10" s="49">
        <f>D7</f>
        <v>0</v>
      </c>
      <c r="E10" s="49">
        <f t="shared" ref="E10:J10" si="1">E7</f>
        <v>0</v>
      </c>
      <c r="F10" s="49">
        <f t="shared" si="1"/>
        <v>9976.5999999999985</v>
      </c>
      <c r="G10" s="49">
        <f t="shared" si="1"/>
        <v>998.69999999999993</v>
      </c>
      <c r="H10" s="49">
        <f t="shared" si="1"/>
        <v>356.38</v>
      </c>
      <c r="I10" s="49">
        <f t="shared" si="1"/>
        <v>227.42</v>
      </c>
      <c r="J10" s="49">
        <f t="shared" si="1"/>
        <v>11559.099999999999</v>
      </c>
      <c r="L10" s="48" t="s">
        <v>38</v>
      </c>
      <c r="M10" s="49">
        <v>0</v>
      </c>
      <c r="N10" s="49">
        <v>158.16</v>
      </c>
      <c r="O10" s="49">
        <v>4587.9999999999991</v>
      </c>
      <c r="P10" s="49">
        <v>658.49999999999989</v>
      </c>
      <c r="Q10" s="49">
        <v>502.32</v>
      </c>
      <c r="R10" s="49">
        <v>24.68</v>
      </c>
      <c r="S10" s="50">
        <v>5931.6599999999989</v>
      </c>
    </row>
    <row r="11" spans="2:19" ht="15.75" thickBot="1" x14ac:dyDescent="0.3"/>
    <row r="12" spans="2:19" ht="15.75" thickBot="1" x14ac:dyDescent="0.3">
      <c r="B12" t="s">
        <v>60</v>
      </c>
      <c r="C12" s="32" t="s">
        <v>27</v>
      </c>
      <c r="D12" s="33"/>
      <c r="E12" s="33"/>
      <c r="F12" s="33"/>
      <c r="G12" s="33"/>
      <c r="H12" s="33"/>
      <c r="I12" s="33"/>
      <c r="J12" s="34"/>
      <c r="L12" s="32" t="s">
        <v>27</v>
      </c>
      <c r="M12" s="33"/>
      <c r="N12" s="33"/>
      <c r="O12" s="33"/>
      <c r="P12" s="33"/>
      <c r="Q12" s="33"/>
      <c r="R12" s="33"/>
      <c r="S12" s="34"/>
    </row>
    <row r="13" spans="2:19" ht="51.75" x14ac:dyDescent="0.25">
      <c r="C13" s="35"/>
      <c r="D13" s="36" t="s">
        <v>6</v>
      </c>
      <c r="E13" s="37" t="s">
        <v>28</v>
      </c>
      <c r="F13" s="37" t="s">
        <v>29</v>
      </c>
      <c r="G13" s="37" t="s">
        <v>30</v>
      </c>
      <c r="H13" s="37" t="s">
        <v>10</v>
      </c>
      <c r="I13" s="37" t="s">
        <v>11</v>
      </c>
      <c r="J13" s="38" t="s">
        <v>31</v>
      </c>
      <c r="L13" s="35"/>
      <c r="M13" s="36" t="s">
        <v>6</v>
      </c>
      <c r="N13" s="37" t="s">
        <v>28</v>
      </c>
      <c r="O13" s="37" t="s">
        <v>29</v>
      </c>
      <c r="P13" s="37" t="s">
        <v>30</v>
      </c>
      <c r="Q13" s="37" t="s">
        <v>10</v>
      </c>
      <c r="R13" s="37" t="s">
        <v>11</v>
      </c>
      <c r="S13" s="38" t="s">
        <v>31</v>
      </c>
    </row>
    <row r="14" spans="2:19" x14ac:dyDescent="0.25">
      <c r="C14" s="40" t="s">
        <v>32</v>
      </c>
      <c r="D14" s="41">
        <f>'Jul - Sept 2019'!G111</f>
        <v>519.94000000000005</v>
      </c>
      <c r="E14" s="41">
        <f>'Jul - Sept 2019'!H111</f>
        <v>0</v>
      </c>
      <c r="F14" s="41">
        <f>'Jul - Sept 2019'!I111</f>
        <v>3301.6</v>
      </c>
      <c r="G14" s="41">
        <f>'Jul - Sept 2019'!J111</f>
        <v>196.70000000000002</v>
      </c>
      <c r="H14" s="41">
        <f>'Jul - Sept 2019'!K111</f>
        <v>473.88</v>
      </c>
      <c r="I14" s="41">
        <f>'Jul - Sept 2019'!L111</f>
        <v>0</v>
      </c>
      <c r="J14" s="41">
        <f>SUM(D14:I14)</f>
        <v>4492.12</v>
      </c>
      <c r="L14" s="40" t="s">
        <v>32</v>
      </c>
      <c r="M14" s="41">
        <v>0</v>
      </c>
      <c r="N14" s="41">
        <v>0</v>
      </c>
      <c r="O14" s="41">
        <v>4217.28</v>
      </c>
      <c r="P14" s="41">
        <v>597.85</v>
      </c>
      <c r="Q14" s="41">
        <v>416.59</v>
      </c>
      <c r="R14" s="41">
        <v>88.42</v>
      </c>
      <c r="S14" s="41">
        <v>5320.14</v>
      </c>
    </row>
    <row r="15" spans="2:19" x14ac:dyDescent="0.25">
      <c r="C15" s="40" t="s">
        <v>33</v>
      </c>
      <c r="D15" s="41">
        <f>'Jul - Sept 2019'!G112</f>
        <v>0</v>
      </c>
      <c r="E15" s="41">
        <f>'Jul - Sept 2019'!H112</f>
        <v>0</v>
      </c>
      <c r="F15" s="41">
        <f>'Jul - Sept 2019'!I112</f>
        <v>75.25</v>
      </c>
      <c r="G15" s="41">
        <f>'Jul - Sept 2019'!J112</f>
        <v>0</v>
      </c>
      <c r="H15" s="41">
        <f>'Jul - Sept 2019'!K112</f>
        <v>0</v>
      </c>
      <c r="I15" s="41">
        <f>'Jul - Sept 2019'!L112</f>
        <v>0</v>
      </c>
      <c r="J15" s="41">
        <f>SUM(D15:I15)</f>
        <v>75.25</v>
      </c>
      <c r="L15" s="40" t="s">
        <v>33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</row>
    <row r="16" spans="2:19" x14ac:dyDescent="0.25">
      <c r="C16" s="42" t="s">
        <v>34</v>
      </c>
      <c r="D16" s="63">
        <f t="shared" ref="D16:I16" si="2">SUM(D14:D15)</f>
        <v>519.94000000000005</v>
      </c>
      <c r="E16" s="43">
        <f t="shared" si="2"/>
        <v>0</v>
      </c>
      <c r="F16" s="62">
        <f t="shared" si="2"/>
        <v>3376.85</v>
      </c>
      <c r="G16" s="62">
        <f t="shared" si="2"/>
        <v>196.70000000000002</v>
      </c>
      <c r="H16" s="62">
        <f t="shared" si="2"/>
        <v>473.88</v>
      </c>
      <c r="I16" s="62">
        <f t="shared" si="2"/>
        <v>0</v>
      </c>
      <c r="J16" s="43">
        <f>SUM(J14:J15)</f>
        <v>4567.37</v>
      </c>
      <c r="L16" s="42" t="s">
        <v>34</v>
      </c>
      <c r="M16" s="43">
        <v>0</v>
      </c>
      <c r="N16" s="43">
        <v>0</v>
      </c>
      <c r="O16" s="43">
        <v>4217.28</v>
      </c>
      <c r="P16" s="43">
        <v>597.85</v>
      </c>
      <c r="Q16" s="43">
        <v>416.59</v>
      </c>
      <c r="R16" s="43">
        <v>88.42</v>
      </c>
      <c r="S16" s="44">
        <v>5320.14</v>
      </c>
    </row>
    <row r="17" spans="2:19" x14ac:dyDescent="0.25">
      <c r="C17" s="40" t="s">
        <v>35</v>
      </c>
      <c r="D17" s="46" t="s">
        <v>36</v>
      </c>
      <c r="E17" s="46"/>
      <c r="F17" s="46" t="s">
        <v>36</v>
      </c>
      <c r="G17" s="46" t="s">
        <v>36</v>
      </c>
      <c r="H17" s="46" t="s">
        <v>36</v>
      </c>
      <c r="I17" s="46" t="s">
        <v>36</v>
      </c>
      <c r="J17" s="41">
        <v>0</v>
      </c>
      <c r="L17" s="40" t="s">
        <v>35</v>
      </c>
      <c r="M17" s="46" t="s">
        <v>36</v>
      </c>
      <c r="N17" s="46"/>
      <c r="O17" s="46" t="s">
        <v>36</v>
      </c>
      <c r="P17" s="46" t="s">
        <v>36</v>
      </c>
      <c r="Q17" s="46" t="s">
        <v>36</v>
      </c>
      <c r="R17" s="46" t="s">
        <v>36</v>
      </c>
      <c r="S17" s="41">
        <v>0</v>
      </c>
    </row>
    <row r="18" spans="2:19" x14ac:dyDescent="0.25">
      <c r="C18" s="40" t="s">
        <v>37</v>
      </c>
      <c r="D18" s="46" t="s">
        <v>36</v>
      </c>
      <c r="E18" s="47"/>
      <c r="F18" s="46" t="s">
        <v>36</v>
      </c>
      <c r="G18" s="46" t="s">
        <v>36</v>
      </c>
      <c r="H18" s="46" t="s">
        <v>36</v>
      </c>
      <c r="I18" s="46" t="s">
        <v>36</v>
      </c>
      <c r="J18" s="41">
        <v>0</v>
      </c>
      <c r="L18" s="40" t="s">
        <v>37</v>
      </c>
      <c r="M18" s="46" t="s">
        <v>36</v>
      </c>
      <c r="N18" s="47"/>
      <c r="O18" s="46" t="s">
        <v>36</v>
      </c>
      <c r="P18" s="46" t="s">
        <v>36</v>
      </c>
      <c r="Q18" s="46" t="s">
        <v>36</v>
      </c>
      <c r="R18" s="46" t="s">
        <v>36</v>
      </c>
      <c r="S18" s="41">
        <v>0</v>
      </c>
    </row>
    <row r="19" spans="2:19" ht="15.75" thickBot="1" x14ac:dyDescent="0.3">
      <c r="C19" s="48" t="s">
        <v>38</v>
      </c>
      <c r="D19" s="49">
        <f>D16</f>
        <v>519.94000000000005</v>
      </c>
      <c r="E19" s="49">
        <f t="shared" ref="E19:J19" si="3">E16</f>
        <v>0</v>
      </c>
      <c r="F19" s="49">
        <f t="shared" si="3"/>
        <v>3376.85</v>
      </c>
      <c r="G19" s="49">
        <f t="shared" si="3"/>
        <v>196.70000000000002</v>
      </c>
      <c r="H19" s="49">
        <f t="shared" si="3"/>
        <v>473.88</v>
      </c>
      <c r="I19" s="49">
        <f t="shared" si="3"/>
        <v>0</v>
      </c>
      <c r="J19" s="49">
        <f t="shared" si="3"/>
        <v>4567.37</v>
      </c>
      <c r="L19" s="48" t="s">
        <v>38</v>
      </c>
      <c r="M19" s="49">
        <v>0</v>
      </c>
      <c r="N19" s="49">
        <v>0</v>
      </c>
      <c r="O19" s="49">
        <v>4217.28</v>
      </c>
      <c r="P19" s="49">
        <v>597.85</v>
      </c>
      <c r="Q19" s="49">
        <v>416.59</v>
      </c>
      <c r="R19" s="49">
        <v>88.42</v>
      </c>
      <c r="S19" s="50">
        <v>5320.14</v>
      </c>
    </row>
    <row r="20" spans="2:19" ht="15.75" thickBot="1" x14ac:dyDescent="0.3"/>
    <row r="21" spans="2:19" ht="15.75" thickBot="1" x14ac:dyDescent="0.3">
      <c r="B21" t="s">
        <v>59</v>
      </c>
      <c r="C21" s="32" t="s">
        <v>27</v>
      </c>
      <c r="D21" s="33"/>
      <c r="E21" s="33"/>
      <c r="F21" s="33"/>
      <c r="G21" s="33"/>
      <c r="H21" s="33"/>
      <c r="I21" s="33"/>
      <c r="J21" s="34"/>
      <c r="L21" s="32" t="s">
        <v>27</v>
      </c>
      <c r="M21" s="33"/>
      <c r="N21" s="33"/>
      <c r="O21" s="33"/>
      <c r="P21" s="33"/>
      <c r="Q21" s="33"/>
      <c r="R21" s="33"/>
      <c r="S21" s="34"/>
    </row>
    <row r="22" spans="2:19" ht="51.75" x14ac:dyDescent="0.25">
      <c r="C22" s="35"/>
      <c r="D22" s="36" t="s">
        <v>6</v>
      </c>
      <c r="E22" s="37" t="s">
        <v>28</v>
      </c>
      <c r="F22" s="37" t="s">
        <v>29</v>
      </c>
      <c r="G22" s="37" t="s">
        <v>30</v>
      </c>
      <c r="H22" s="37" t="s">
        <v>10</v>
      </c>
      <c r="I22" s="37" t="s">
        <v>11</v>
      </c>
      <c r="J22" s="38" t="s">
        <v>31</v>
      </c>
      <c r="L22" s="35"/>
      <c r="M22" s="36" t="s">
        <v>6</v>
      </c>
      <c r="N22" s="37" t="s">
        <v>28</v>
      </c>
      <c r="O22" s="37" t="s">
        <v>29</v>
      </c>
      <c r="P22" s="37" t="s">
        <v>30</v>
      </c>
      <c r="Q22" s="37" t="s">
        <v>10</v>
      </c>
      <c r="R22" s="37" t="s">
        <v>11</v>
      </c>
      <c r="S22" s="38" t="s">
        <v>31</v>
      </c>
    </row>
    <row r="23" spans="2:19" x14ac:dyDescent="0.25">
      <c r="C23" s="40" t="s">
        <v>32</v>
      </c>
      <c r="D23" s="41">
        <f>'Oct - Dec 2019'!G121</f>
        <v>-343.08</v>
      </c>
      <c r="E23" s="41">
        <f>'Oct - Dec 2019'!H121</f>
        <v>0</v>
      </c>
      <c r="F23" s="41">
        <f>'Oct - Dec 2019'!I121</f>
        <v>5865.95</v>
      </c>
      <c r="G23" s="41">
        <f>'Oct - Dec 2019'!J121</f>
        <v>648.55000000000007</v>
      </c>
      <c r="H23" s="41">
        <f>'Oct - Dec 2019'!K121</f>
        <v>693.93</v>
      </c>
      <c r="I23" s="41">
        <f>'Oct - Dec 2019'!L121</f>
        <v>0</v>
      </c>
      <c r="J23" s="41">
        <f>SUM(D23:I23)</f>
        <v>6865.35</v>
      </c>
      <c r="L23" s="40" t="s">
        <v>32</v>
      </c>
      <c r="M23" s="41">
        <v>0</v>
      </c>
      <c r="N23" s="41">
        <v>401.32</v>
      </c>
      <c r="O23" s="41">
        <v>4465.2</v>
      </c>
      <c r="P23" s="41">
        <v>477.43000000000006</v>
      </c>
      <c r="Q23" s="41">
        <v>656.62</v>
      </c>
      <c r="R23" s="41">
        <v>55.839999999999996</v>
      </c>
      <c r="S23" s="41">
        <v>6056.41</v>
      </c>
    </row>
    <row r="24" spans="2:19" x14ac:dyDescent="0.25">
      <c r="C24" s="40" t="s">
        <v>33</v>
      </c>
      <c r="D24" s="41">
        <f>'Oct - Dec 2019'!G122</f>
        <v>0</v>
      </c>
      <c r="E24" s="41">
        <f>'Oct - Dec 2019'!H122</f>
        <v>0</v>
      </c>
      <c r="F24" s="41">
        <f>'Oct - Dec 2019'!I122</f>
        <v>208.1</v>
      </c>
      <c r="G24" s="41">
        <f>'Oct - Dec 2019'!J122</f>
        <v>0</v>
      </c>
      <c r="H24" s="41">
        <f>'Oct - Dec 2019'!K122</f>
        <v>0</v>
      </c>
      <c r="I24" s="41">
        <f>'Oct - Dec 2019'!L122</f>
        <v>0</v>
      </c>
      <c r="J24" s="41">
        <f>SUM(D24:I24)</f>
        <v>208.1</v>
      </c>
      <c r="L24" s="40" t="s">
        <v>33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</row>
    <row r="25" spans="2:19" x14ac:dyDescent="0.25">
      <c r="C25" s="42" t="s">
        <v>34</v>
      </c>
      <c r="D25" s="43">
        <f>SUM(D23:D24)</f>
        <v>-343.08</v>
      </c>
      <c r="E25" s="43">
        <f t="shared" ref="E25:I25" si="4">SUM(E23:E24)</f>
        <v>0</v>
      </c>
      <c r="F25" s="43">
        <f t="shared" si="4"/>
        <v>6074.05</v>
      </c>
      <c r="G25" s="43">
        <f t="shared" si="4"/>
        <v>648.55000000000007</v>
      </c>
      <c r="H25" s="43">
        <f t="shared" si="4"/>
        <v>693.93</v>
      </c>
      <c r="I25" s="43">
        <f t="shared" si="4"/>
        <v>0</v>
      </c>
      <c r="J25" s="62">
        <f>SUM(J23:J24)</f>
        <v>7073.4500000000007</v>
      </c>
      <c r="L25" s="42" t="s">
        <v>34</v>
      </c>
      <c r="M25" s="43">
        <v>0</v>
      </c>
      <c r="N25" s="43">
        <v>401.32</v>
      </c>
      <c r="O25" s="43">
        <v>4465.2</v>
      </c>
      <c r="P25" s="43">
        <v>477.43000000000006</v>
      </c>
      <c r="Q25" s="43">
        <v>656.62</v>
      </c>
      <c r="R25" s="43">
        <v>55.839999999999996</v>
      </c>
      <c r="S25" s="44">
        <v>4473.4599999999991</v>
      </c>
    </row>
    <row r="26" spans="2:19" x14ac:dyDescent="0.25">
      <c r="C26" s="40" t="s">
        <v>35</v>
      </c>
      <c r="D26" s="46" t="s">
        <v>36</v>
      </c>
      <c r="E26" s="46"/>
      <c r="F26" s="46" t="s">
        <v>36</v>
      </c>
      <c r="G26" s="46" t="s">
        <v>36</v>
      </c>
      <c r="H26" s="46" t="s">
        <v>36</v>
      </c>
      <c r="I26" s="46" t="s">
        <v>36</v>
      </c>
      <c r="J26" s="41">
        <v>0</v>
      </c>
      <c r="L26" s="40" t="s">
        <v>35</v>
      </c>
      <c r="M26" s="46" t="s">
        <v>36</v>
      </c>
      <c r="N26" s="46"/>
      <c r="O26" s="46" t="s">
        <v>36</v>
      </c>
      <c r="P26" s="46" t="s">
        <v>36</v>
      </c>
      <c r="Q26" s="46" t="s">
        <v>36</v>
      </c>
      <c r="R26" s="46" t="s">
        <v>36</v>
      </c>
      <c r="S26" s="41">
        <v>0</v>
      </c>
    </row>
    <row r="27" spans="2:19" x14ac:dyDescent="0.25">
      <c r="C27" s="40" t="s">
        <v>37</v>
      </c>
      <c r="D27" s="46" t="s">
        <v>36</v>
      </c>
      <c r="E27" s="47"/>
      <c r="F27" s="46" t="s">
        <v>36</v>
      </c>
      <c r="G27" s="46" t="s">
        <v>36</v>
      </c>
      <c r="H27" s="46" t="s">
        <v>36</v>
      </c>
      <c r="I27" s="46" t="s">
        <v>36</v>
      </c>
      <c r="J27" s="41">
        <v>0</v>
      </c>
      <c r="L27" s="40" t="s">
        <v>37</v>
      </c>
      <c r="M27" s="46" t="s">
        <v>36</v>
      </c>
      <c r="N27" s="47"/>
      <c r="O27" s="46" t="s">
        <v>36</v>
      </c>
      <c r="P27" s="46" t="s">
        <v>36</v>
      </c>
      <c r="Q27" s="46" t="s">
        <v>36</v>
      </c>
      <c r="R27" s="46" t="s">
        <v>36</v>
      </c>
      <c r="S27" s="41">
        <v>0</v>
      </c>
    </row>
    <row r="28" spans="2:19" ht="15.75" thickBot="1" x14ac:dyDescent="0.3">
      <c r="C28" s="48" t="s">
        <v>38</v>
      </c>
      <c r="D28" s="49">
        <f>D25</f>
        <v>-343.08</v>
      </c>
      <c r="E28" s="49">
        <f t="shared" ref="E28:J28" si="5">E25</f>
        <v>0</v>
      </c>
      <c r="F28" s="49">
        <f t="shared" si="5"/>
        <v>6074.05</v>
      </c>
      <c r="G28" s="49">
        <f t="shared" si="5"/>
        <v>648.55000000000007</v>
      </c>
      <c r="H28" s="49">
        <f t="shared" si="5"/>
        <v>693.93</v>
      </c>
      <c r="I28" s="49">
        <f t="shared" si="5"/>
        <v>0</v>
      </c>
      <c r="J28" s="49">
        <f t="shared" si="5"/>
        <v>7073.4500000000007</v>
      </c>
      <c r="L28" s="48" t="s">
        <v>38</v>
      </c>
      <c r="M28" s="49">
        <v>0</v>
      </c>
      <c r="N28" s="49">
        <v>401.32</v>
      </c>
      <c r="O28" s="49">
        <v>3275.2999999999993</v>
      </c>
      <c r="P28" s="49">
        <v>262.43</v>
      </c>
      <c r="Q28" s="49">
        <v>478.57</v>
      </c>
      <c r="R28" s="49">
        <v>55.839999999999996</v>
      </c>
      <c r="S28" s="50">
        <v>4473.4599999999991</v>
      </c>
    </row>
    <row r="29" spans="2:19" ht="15.75" thickBot="1" x14ac:dyDescent="0.3"/>
    <row r="30" spans="2:19" ht="15.75" thickBot="1" x14ac:dyDescent="0.3">
      <c r="B30" t="s">
        <v>58</v>
      </c>
      <c r="C30" s="32" t="s">
        <v>27</v>
      </c>
      <c r="D30" s="33"/>
      <c r="E30" s="33"/>
      <c r="F30" s="33"/>
      <c r="G30" s="33"/>
      <c r="H30" s="33"/>
      <c r="I30" s="33"/>
      <c r="J30" s="34"/>
      <c r="L30" s="32" t="s">
        <v>27</v>
      </c>
      <c r="M30" s="33"/>
      <c r="N30" s="33"/>
      <c r="O30" s="33"/>
      <c r="P30" s="33"/>
      <c r="Q30" s="33"/>
      <c r="R30" s="33"/>
      <c r="S30" s="34"/>
    </row>
    <row r="31" spans="2:19" ht="51.75" x14ac:dyDescent="0.25">
      <c r="C31" s="35"/>
      <c r="D31" s="36" t="s">
        <v>6</v>
      </c>
      <c r="E31" s="37" t="s">
        <v>28</v>
      </c>
      <c r="F31" s="37" t="s">
        <v>29</v>
      </c>
      <c r="G31" s="37" t="s">
        <v>30</v>
      </c>
      <c r="H31" s="37" t="s">
        <v>10</v>
      </c>
      <c r="I31" s="37" t="s">
        <v>11</v>
      </c>
      <c r="J31" s="38" t="s">
        <v>31</v>
      </c>
      <c r="L31" s="35"/>
      <c r="M31" s="36" t="s">
        <v>6</v>
      </c>
      <c r="N31" s="37" t="s">
        <v>28</v>
      </c>
      <c r="O31" s="37" t="s">
        <v>29</v>
      </c>
      <c r="P31" s="37" t="s">
        <v>30</v>
      </c>
      <c r="Q31" s="37" t="s">
        <v>10</v>
      </c>
      <c r="R31" s="37" t="s">
        <v>11</v>
      </c>
      <c r="S31" s="38" t="s">
        <v>31</v>
      </c>
    </row>
    <row r="32" spans="2:19" x14ac:dyDescent="0.25">
      <c r="C32" s="40" t="s">
        <v>32</v>
      </c>
      <c r="D32" s="41">
        <f>'Jan - Mar 2020'!G115</f>
        <v>0</v>
      </c>
      <c r="E32" s="41">
        <f>'Jan - Mar 2020'!H115</f>
        <v>0</v>
      </c>
      <c r="F32" s="41">
        <f>'Jan - Mar 2020'!I115</f>
        <v>4078.75</v>
      </c>
      <c r="G32" s="41">
        <f>'Jan - Mar 2020'!J115</f>
        <v>351.25</v>
      </c>
      <c r="H32" s="41">
        <f>'Jan - Mar 2020'!K115</f>
        <v>873.62</v>
      </c>
      <c r="I32" s="41">
        <f>'Jan - Mar 2020'!L115</f>
        <v>35.53</v>
      </c>
      <c r="J32" s="41">
        <f>SUM(D32:I32)</f>
        <v>5339.15</v>
      </c>
      <c r="L32" s="40" t="s">
        <v>32</v>
      </c>
      <c r="M32" s="41">
        <v>85.94</v>
      </c>
      <c r="N32" s="41">
        <v>0</v>
      </c>
      <c r="O32" s="41">
        <v>6173.6</v>
      </c>
      <c r="P32" s="41">
        <v>483.2</v>
      </c>
      <c r="Q32" s="41">
        <v>1303.4799999999998</v>
      </c>
      <c r="R32" s="41">
        <v>4.8</v>
      </c>
      <c r="S32" s="41">
        <v>8051.0199999999995</v>
      </c>
    </row>
    <row r="33" spans="3:19" x14ac:dyDescent="0.25">
      <c r="C33" s="40" t="s">
        <v>33</v>
      </c>
      <c r="D33" s="41">
        <f>'Jan - Mar 2020'!G116</f>
        <v>0</v>
      </c>
      <c r="E33" s="41">
        <f>'Jan - Mar 2020'!H116</f>
        <v>0</v>
      </c>
      <c r="F33" s="41">
        <f>'Jan - Mar 2020'!I116</f>
        <v>45.45</v>
      </c>
      <c r="G33" s="41">
        <f>'Jan - Mar 2020'!J116</f>
        <v>0</v>
      </c>
      <c r="H33" s="41">
        <f>'Jan - Mar 2020'!K116</f>
        <v>0</v>
      </c>
      <c r="I33" s="41">
        <f>'Jan - Mar 2020'!L116</f>
        <v>0</v>
      </c>
      <c r="J33" s="41">
        <f>SUM(D33:I33)</f>
        <v>45.45</v>
      </c>
      <c r="L33" s="40" t="s">
        <v>33</v>
      </c>
      <c r="M33" s="41">
        <v>172.56</v>
      </c>
      <c r="N33" s="41">
        <v>0</v>
      </c>
      <c r="O33" s="41">
        <v>261.39999999999998</v>
      </c>
      <c r="P33" s="41">
        <v>0</v>
      </c>
      <c r="Q33" s="41">
        <v>219.9</v>
      </c>
      <c r="R33" s="41">
        <v>0</v>
      </c>
      <c r="S33" s="41">
        <v>653.86</v>
      </c>
    </row>
    <row r="34" spans="3:19" x14ac:dyDescent="0.25">
      <c r="C34" s="42" t="s">
        <v>34</v>
      </c>
      <c r="D34" s="43">
        <f>SUM(D32:D33)</f>
        <v>0</v>
      </c>
      <c r="E34" s="43">
        <f t="shared" ref="E34:I34" si="6">SUM(E32:E33)</f>
        <v>0</v>
      </c>
      <c r="F34" s="43">
        <f t="shared" si="6"/>
        <v>4124.2</v>
      </c>
      <c r="G34" s="43">
        <f t="shared" si="6"/>
        <v>351.25</v>
      </c>
      <c r="H34" s="43">
        <f t="shared" si="6"/>
        <v>873.62</v>
      </c>
      <c r="I34" s="43">
        <f t="shared" si="6"/>
        <v>35.53</v>
      </c>
      <c r="J34" s="62">
        <f>SUM(D34:I34)</f>
        <v>5384.5999999999995</v>
      </c>
      <c r="L34" s="42" t="s">
        <v>34</v>
      </c>
      <c r="M34" s="43">
        <v>258.5</v>
      </c>
      <c r="N34" s="43">
        <v>0</v>
      </c>
      <c r="O34" s="43">
        <v>6435</v>
      </c>
      <c r="P34" s="43">
        <v>483.2</v>
      </c>
      <c r="Q34" s="43">
        <v>1523.3799999999999</v>
      </c>
      <c r="R34" s="43">
        <v>4.8</v>
      </c>
      <c r="S34" s="44">
        <v>8704.8799999999992</v>
      </c>
    </row>
    <row r="35" spans="3:19" x14ac:dyDescent="0.25">
      <c r="C35" s="40" t="s">
        <v>35</v>
      </c>
      <c r="D35" s="46" t="s">
        <v>36</v>
      </c>
      <c r="E35" s="46"/>
      <c r="F35" s="46" t="s">
        <v>36</v>
      </c>
      <c r="G35" s="46" t="s">
        <v>36</v>
      </c>
      <c r="H35" s="46" t="s">
        <v>36</v>
      </c>
      <c r="I35" s="46" t="s">
        <v>36</v>
      </c>
      <c r="J35" s="41">
        <v>0</v>
      </c>
      <c r="L35" s="40" t="s">
        <v>35</v>
      </c>
      <c r="M35" s="46" t="s">
        <v>36</v>
      </c>
      <c r="N35" s="46"/>
      <c r="O35" s="46" t="s">
        <v>36</v>
      </c>
      <c r="P35" s="46" t="s">
        <v>36</v>
      </c>
      <c r="Q35" s="46" t="s">
        <v>36</v>
      </c>
      <c r="R35" s="46" t="s">
        <v>36</v>
      </c>
      <c r="S35" s="41">
        <v>0</v>
      </c>
    </row>
    <row r="36" spans="3:19" x14ac:dyDescent="0.25">
      <c r="C36" s="40" t="s">
        <v>37</v>
      </c>
      <c r="D36" s="46" t="s">
        <v>36</v>
      </c>
      <c r="E36" s="47"/>
      <c r="F36" s="46" t="s">
        <v>36</v>
      </c>
      <c r="G36" s="46" t="s">
        <v>36</v>
      </c>
      <c r="H36" s="46" t="s">
        <v>36</v>
      </c>
      <c r="I36" s="46" t="s">
        <v>36</v>
      </c>
      <c r="J36" s="41">
        <v>0</v>
      </c>
      <c r="L36" s="40" t="s">
        <v>37</v>
      </c>
      <c r="M36" s="46" t="s">
        <v>36</v>
      </c>
      <c r="N36" s="47"/>
      <c r="O36" s="46" t="s">
        <v>36</v>
      </c>
      <c r="P36" s="46" t="s">
        <v>36</v>
      </c>
      <c r="Q36" s="46" t="s">
        <v>36</v>
      </c>
      <c r="R36" s="46" t="s">
        <v>36</v>
      </c>
      <c r="S36" s="41">
        <v>0</v>
      </c>
    </row>
    <row r="37" spans="3:19" ht="15.75" thickBot="1" x14ac:dyDescent="0.3">
      <c r="C37" s="48" t="s">
        <v>38</v>
      </c>
      <c r="D37" s="49">
        <f>D34</f>
        <v>0</v>
      </c>
      <c r="E37" s="49">
        <f t="shared" ref="E37:J37" si="7">E34</f>
        <v>0</v>
      </c>
      <c r="F37" s="49">
        <f t="shared" si="7"/>
        <v>4124.2</v>
      </c>
      <c r="G37" s="49">
        <f t="shared" si="7"/>
        <v>351.25</v>
      </c>
      <c r="H37" s="49">
        <f t="shared" si="7"/>
        <v>873.62</v>
      </c>
      <c r="I37" s="49">
        <f t="shared" si="7"/>
        <v>35.53</v>
      </c>
      <c r="J37" s="49">
        <f t="shared" si="7"/>
        <v>5384.5999999999995</v>
      </c>
      <c r="L37" s="48" t="s">
        <v>38</v>
      </c>
      <c r="M37" s="49">
        <v>258.5</v>
      </c>
      <c r="N37" s="49">
        <v>0</v>
      </c>
      <c r="O37" s="49">
        <v>6435</v>
      </c>
      <c r="P37" s="49">
        <v>483.2</v>
      </c>
      <c r="Q37" s="49">
        <v>1523.3799999999999</v>
      </c>
      <c r="R37" s="49">
        <v>4.8</v>
      </c>
      <c r="S37" s="50">
        <v>8704.8799999999992</v>
      </c>
    </row>
    <row r="39" spans="3:19" ht="15.75" thickBot="1" x14ac:dyDescent="0.3">
      <c r="C39" s="52" t="s">
        <v>55</v>
      </c>
      <c r="L39" s="52" t="s">
        <v>55</v>
      </c>
    </row>
    <row r="40" spans="3:19" ht="15.75" thickBot="1" x14ac:dyDescent="0.3">
      <c r="C40" s="32" t="s">
        <v>27</v>
      </c>
      <c r="D40" s="33"/>
      <c r="E40" s="33"/>
      <c r="F40" s="33"/>
      <c r="G40" s="33"/>
      <c r="H40" s="33"/>
      <c r="I40" s="33"/>
      <c r="J40" s="34"/>
      <c r="L40" s="32" t="s">
        <v>27</v>
      </c>
      <c r="M40" s="33"/>
      <c r="N40" s="33"/>
      <c r="O40" s="33"/>
      <c r="P40" s="33"/>
      <c r="Q40" s="33"/>
      <c r="R40" s="33"/>
      <c r="S40" s="34"/>
    </row>
    <row r="41" spans="3:19" ht="51.75" x14ac:dyDescent="0.25">
      <c r="C41" s="35"/>
      <c r="D41" s="36" t="s">
        <v>6</v>
      </c>
      <c r="E41" s="37" t="s">
        <v>28</v>
      </c>
      <c r="F41" s="37" t="s">
        <v>29</v>
      </c>
      <c r="G41" s="37" t="s">
        <v>30</v>
      </c>
      <c r="H41" s="37" t="s">
        <v>10</v>
      </c>
      <c r="I41" s="37" t="s">
        <v>11</v>
      </c>
      <c r="J41" s="38" t="s">
        <v>31</v>
      </c>
      <c r="L41" s="35"/>
      <c r="M41" s="36" t="s">
        <v>6</v>
      </c>
      <c r="N41" s="37" t="s">
        <v>28</v>
      </c>
      <c r="O41" s="37" t="s">
        <v>29</v>
      </c>
      <c r="P41" s="37" t="s">
        <v>30</v>
      </c>
      <c r="Q41" s="37" t="s">
        <v>10</v>
      </c>
      <c r="R41" s="37" t="s">
        <v>11</v>
      </c>
      <c r="S41" s="38" t="s">
        <v>31</v>
      </c>
    </row>
    <row r="42" spans="3:19" x14ac:dyDescent="0.25">
      <c r="C42" s="40" t="s">
        <v>32</v>
      </c>
      <c r="D42" s="41">
        <f>D5+D14+D23+D32</f>
        <v>176.86000000000007</v>
      </c>
      <c r="E42" s="41">
        <f t="shared" ref="E42:J42" si="8">E5+E14+E23+E32</f>
        <v>0</v>
      </c>
      <c r="F42" s="41">
        <f>F5+F14+F23+F32</f>
        <v>22959.899999999998</v>
      </c>
      <c r="G42" s="41">
        <f t="shared" si="8"/>
        <v>2195.1999999999998</v>
      </c>
      <c r="H42" s="41">
        <f t="shared" si="8"/>
        <v>2397.81</v>
      </c>
      <c r="I42" s="41">
        <f t="shared" si="8"/>
        <v>262.95</v>
      </c>
      <c r="J42" s="41">
        <f t="shared" si="8"/>
        <v>27992.720000000001</v>
      </c>
      <c r="L42" s="40" t="s">
        <v>32</v>
      </c>
      <c r="M42" s="41">
        <v>85.94</v>
      </c>
      <c r="N42" s="41">
        <v>559.48</v>
      </c>
      <c r="O42" s="41">
        <v>19444.080000000002</v>
      </c>
      <c r="P42" s="41">
        <v>2216.98</v>
      </c>
      <c r="Q42" s="41">
        <v>2879.0099999999998</v>
      </c>
      <c r="R42" s="41">
        <v>173.74</v>
      </c>
      <c r="S42" s="41">
        <v>25359.23</v>
      </c>
    </row>
    <row r="43" spans="3:19" x14ac:dyDescent="0.25">
      <c r="C43" s="40" t="s">
        <v>33</v>
      </c>
      <c r="D43" s="41">
        <f>D6+D15+D24+D33</f>
        <v>0</v>
      </c>
      <c r="E43" s="41">
        <f t="shared" ref="E43:J43" si="9">E6+E15+E24+E33</f>
        <v>0</v>
      </c>
      <c r="F43" s="41">
        <f t="shared" si="9"/>
        <v>591.80000000000007</v>
      </c>
      <c r="G43" s="41">
        <f t="shared" si="9"/>
        <v>0</v>
      </c>
      <c r="H43" s="41">
        <f t="shared" si="9"/>
        <v>0</v>
      </c>
      <c r="I43" s="41">
        <f t="shared" si="9"/>
        <v>0</v>
      </c>
      <c r="J43" s="41">
        <f t="shared" si="9"/>
        <v>591.80000000000007</v>
      </c>
      <c r="L43" s="40" t="s">
        <v>33</v>
      </c>
      <c r="M43" s="41">
        <v>172.56</v>
      </c>
      <c r="N43" s="41">
        <v>0</v>
      </c>
      <c r="O43" s="41">
        <v>261.39999999999998</v>
      </c>
      <c r="P43" s="41">
        <v>0</v>
      </c>
      <c r="Q43" s="41">
        <v>219.9</v>
      </c>
      <c r="R43" s="41">
        <v>0</v>
      </c>
      <c r="S43" s="41">
        <v>653.86</v>
      </c>
    </row>
    <row r="44" spans="3:19" x14ac:dyDescent="0.25">
      <c r="C44" s="42" t="s">
        <v>34</v>
      </c>
      <c r="D44" s="43">
        <f>SUM(D42:D43)</f>
        <v>176.86000000000007</v>
      </c>
      <c r="E44" s="43">
        <f t="shared" ref="E44:J44" si="10">SUM(E42:E43)</f>
        <v>0</v>
      </c>
      <c r="F44" s="43">
        <f t="shared" si="10"/>
        <v>23551.699999999997</v>
      </c>
      <c r="G44" s="43">
        <f t="shared" si="10"/>
        <v>2195.1999999999998</v>
      </c>
      <c r="H44" s="43">
        <f t="shared" si="10"/>
        <v>2397.81</v>
      </c>
      <c r="I44" s="43">
        <f t="shared" si="10"/>
        <v>262.95</v>
      </c>
      <c r="J44" s="43">
        <f t="shared" si="10"/>
        <v>28584.52</v>
      </c>
      <c r="L44" s="42" t="s">
        <v>34</v>
      </c>
      <c r="M44" s="43">
        <v>258.5</v>
      </c>
      <c r="N44" s="43">
        <v>559.48</v>
      </c>
      <c r="O44" s="43">
        <v>19705.480000000003</v>
      </c>
      <c r="P44" s="43">
        <v>2216.98</v>
      </c>
      <c r="Q44" s="43">
        <v>3098.91</v>
      </c>
      <c r="R44" s="43">
        <v>173.74</v>
      </c>
      <c r="S44" s="43">
        <v>26013.09</v>
      </c>
    </row>
    <row r="45" spans="3:19" x14ac:dyDescent="0.25">
      <c r="C45" s="40" t="s">
        <v>35</v>
      </c>
      <c r="D45" s="46"/>
      <c r="E45" s="46"/>
      <c r="F45" s="46"/>
      <c r="G45" s="46"/>
      <c r="H45" s="46"/>
      <c r="I45" s="46"/>
      <c r="J45" s="41">
        <v>0</v>
      </c>
      <c r="L45" s="40" t="s">
        <v>35</v>
      </c>
      <c r="M45" s="46"/>
      <c r="N45" s="46"/>
      <c r="O45" s="46"/>
      <c r="P45" s="46"/>
      <c r="Q45" s="46"/>
      <c r="R45" s="46"/>
      <c r="S45" s="46">
        <v>0</v>
      </c>
    </row>
    <row r="46" spans="3:19" x14ac:dyDescent="0.25">
      <c r="C46" s="40" t="s">
        <v>37</v>
      </c>
      <c r="D46" s="46"/>
      <c r="E46" s="47"/>
      <c r="F46" s="46"/>
      <c r="G46" s="46"/>
      <c r="H46" s="46"/>
      <c r="I46" s="46"/>
      <c r="J46" s="41">
        <v>0</v>
      </c>
      <c r="L46" s="40" t="s">
        <v>37</v>
      </c>
      <c r="M46" s="46"/>
      <c r="N46" s="46"/>
      <c r="O46" s="46"/>
      <c r="P46" s="46"/>
      <c r="Q46" s="46"/>
      <c r="R46" s="46"/>
      <c r="S46" s="46">
        <v>0</v>
      </c>
    </row>
    <row r="47" spans="3:19" ht="15.75" thickBot="1" x14ac:dyDescent="0.3">
      <c r="C47" s="48" t="s">
        <v>38</v>
      </c>
      <c r="D47" s="49">
        <f>SUM(D44:D46)</f>
        <v>176.86000000000007</v>
      </c>
      <c r="E47" s="49">
        <f t="shared" ref="E47:J47" si="11">SUM(E44:E46)</f>
        <v>0</v>
      </c>
      <c r="F47" s="49">
        <f t="shared" si="11"/>
        <v>23551.699999999997</v>
      </c>
      <c r="G47" s="49">
        <f t="shared" si="11"/>
        <v>2195.1999999999998</v>
      </c>
      <c r="H47" s="49">
        <f t="shared" si="11"/>
        <v>2397.81</v>
      </c>
      <c r="I47" s="49">
        <f t="shared" si="11"/>
        <v>262.95</v>
      </c>
      <c r="J47" s="49">
        <f t="shared" si="11"/>
        <v>28584.52</v>
      </c>
      <c r="L47" s="48" t="s">
        <v>38</v>
      </c>
      <c r="M47" s="49">
        <v>258.5</v>
      </c>
      <c r="N47" s="49">
        <v>559.48</v>
      </c>
      <c r="O47" s="49">
        <v>19705.480000000003</v>
      </c>
      <c r="P47" s="49">
        <v>2216.98</v>
      </c>
      <c r="Q47" s="49">
        <v>3098.91</v>
      </c>
      <c r="R47" s="49">
        <v>173.74</v>
      </c>
      <c r="S47" s="49">
        <v>26013.09</v>
      </c>
    </row>
    <row r="49" spans="10:17" x14ac:dyDescent="0.25">
      <c r="J49" s="54"/>
    </row>
    <row r="52" spans="10:17" x14ac:dyDescent="0.25">
      <c r="M52" s="53"/>
      <c r="N52" s="53"/>
      <c r="O52" s="53"/>
      <c r="P52" s="53"/>
      <c r="Q52" s="53"/>
    </row>
    <row r="53" spans="10:17" x14ac:dyDescent="0.25">
      <c r="M53" s="53"/>
      <c r="N53" s="53"/>
      <c r="O53" s="53"/>
      <c r="P53" s="53"/>
      <c r="Q53" s="53"/>
    </row>
    <row r="54" spans="10:17" x14ac:dyDescent="0.25">
      <c r="M54" s="53"/>
      <c r="N54" s="53"/>
      <c r="O54" s="53"/>
      <c r="P54" s="53"/>
      <c r="Q54" s="53"/>
    </row>
    <row r="55" spans="10:17" x14ac:dyDescent="0.25">
      <c r="M55" s="53"/>
      <c r="N55" s="53"/>
      <c r="O55" s="53"/>
      <c r="P55" s="53"/>
      <c r="Q55" s="53"/>
    </row>
    <row r="56" spans="10:17" x14ac:dyDescent="0.25">
      <c r="M56" s="53"/>
      <c r="N56" s="53"/>
      <c r="O56" s="53"/>
      <c r="P56" s="53"/>
      <c r="Q56" s="53"/>
    </row>
    <row r="57" spans="10:17" x14ac:dyDescent="0.25">
      <c r="M57" s="53"/>
      <c r="N57" s="53"/>
      <c r="O57" s="53"/>
      <c r="P57" s="53"/>
      <c r="Q57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7" ht="23.25" x14ac:dyDescent="0.35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61" customFormat="1" x14ac:dyDescent="0.3">
      <c r="A3" s="55" t="s">
        <v>15</v>
      </c>
      <c r="B3" s="56" t="s">
        <v>14</v>
      </c>
      <c r="C3" s="57"/>
      <c r="D3" s="58"/>
      <c r="E3" s="59"/>
      <c r="F3" s="56"/>
      <c r="G3" s="60">
        <f>'Apr - Jun 2019'!G8+'Jul - Sept 2019'!G8+'Oct - Dec 2019'!G8+'Jan - Mar 2020'!G8</f>
        <v>0</v>
      </c>
      <c r="H3" s="60">
        <f>'Apr - Jun 2019'!H8+'Jul - Sept 2019'!H8+'Oct - Dec 2019'!H8+'Jan - Mar 2020'!H8</f>
        <v>0</v>
      </c>
      <c r="I3" s="60">
        <f>'Apr - Jun 2019'!I8+'Jul - Sept 2019'!I8+'Oct - Dec 2019'!I8+'Jan - Mar 2020'!I8</f>
        <v>353.2</v>
      </c>
      <c r="J3" s="60">
        <f>'Apr - Jun 2019'!J8+'Jul - Sept 2019'!J8+'Oct - Dec 2019'!J8+'Jan - Mar 2020'!J8</f>
        <v>0</v>
      </c>
      <c r="K3" s="60">
        <f>'Apr - Jun 2019'!K8+'Jul - Sept 2019'!K8+'Oct - Dec 2019'!K8+'Jan - Mar 2020'!K8</f>
        <v>0</v>
      </c>
      <c r="L3" s="60">
        <f>'Apr - Jun 2019'!L8+'Jul - Sept 2019'!L8+'Oct - Dec 2019'!L8+'Jan - Mar 2020'!L8</f>
        <v>0</v>
      </c>
      <c r="M3" s="60">
        <f t="shared" ref="M3:M4" si="0">SUM(G3:L3)</f>
        <v>353.2</v>
      </c>
    </row>
    <row r="4" spans="1:17" s="61" customFormat="1" x14ac:dyDescent="0.3">
      <c r="A4" s="55" t="s">
        <v>42</v>
      </c>
      <c r="B4" s="56" t="s">
        <v>70</v>
      </c>
      <c r="C4" s="57"/>
      <c r="D4" s="58"/>
      <c r="E4" s="59"/>
      <c r="F4" s="56"/>
      <c r="G4" s="60">
        <f>'Apr - Jun 2019'!G14+'Jul - Sept 2019'!G14+'Oct - Dec 2019'!G14+'Jan - Mar 2020'!G14</f>
        <v>0</v>
      </c>
      <c r="H4" s="60">
        <f>'Apr - Jun 2019'!H14+'Jul - Sept 2019'!H14+'Oct - Dec 2019'!H14+'Jan - Mar 2020'!H14</f>
        <v>0</v>
      </c>
      <c r="I4" s="60">
        <f>'Apr - Jun 2019'!I14+'Jul - Sept 2019'!I14+'Oct - Dec 2019'!I14+'Jan - Mar 2020'!I14</f>
        <v>238.6</v>
      </c>
      <c r="J4" s="60">
        <f>'Apr - Jun 2019'!J14+'Jul - Sept 2019'!J14+'Oct - Dec 2019'!J14+'Jan - Mar 2020'!J14</f>
        <v>0</v>
      </c>
      <c r="K4" s="60">
        <f>'Apr - Jun 2019'!K14+'Jul - Sept 2019'!K14+'Oct - Dec 2019'!K14+'Jan - Mar 2020'!K14</f>
        <v>0</v>
      </c>
      <c r="L4" s="60">
        <f>'Apr - Jun 2019'!L14+'Jul - Sept 2019'!L14+'Oct - Dec 2019'!L14+'Jan - Mar 2020'!L14</f>
        <v>0</v>
      </c>
      <c r="M4" s="60">
        <f t="shared" si="0"/>
        <v>238.6</v>
      </c>
    </row>
    <row r="5" spans="1:17" s="61" customFormat="1" x14ac:dyDescent="0.3">
      <c r="A5" s="55" t="s">
        <v>71</v>
      </c>
      <c r="B5" s="56" t="s">
        <v>70</v>
      </c>
      <c r="C5" s="57"/>
      <c r="D5" s="58"/>
      <c r="E5" s="59"/>
      <c r="F5" s="56"/>
      <c r="G5" s="60">
        <f>'Apr - Jun 2019'!G20+'Jul - Sept 2019'!G20+'Oct - Dec 2019'!G20+'Jan - Mar 2020'!G20</f>
        <v>0</v>
      </c>
      <c r="H5" s="60">
        <f>'Apr - Jun 2019'!H20+'Jul - Sept 2019'!H20+'Oct - Dec 2019'!H20+'Jan - Mar 2020'!H20</f>
        <v>0</v>
      </c>
      <c r="I5" s="60">
        <f>'Apr - Jun 2019'!I20+'Jul - Sept 2019'!I20+'Oct - Dec 2019'!I20+'Jan - Mar 2020'!I20</f>
        <v>0</v>
      </c>
      <c r="J5" s="60">
        <f>'Apr - Jun 2019'!J20+'Jul - Sept 2019'!J20+'Oct - Dec 2019'!J20+'Jan - Mar 2020'!J20</f>
        <v>0</v>
      </c>
      <c r="K5" s="60">
        <f>'Apr - Jun 2019'!K20+'Jul - Sept 2019'!K20+'Oct - Dec 2019'!K20+'Jan - Mar 2020'!K20</f>
        <v>0</v>
      </c>
      <c r="L5" s="60">
        <f>'Apr - Jun 2019'!L20+'Jul - Sept 2019'!L20+'Oct - Dec 2019'!L20+'Jan - Mar 2020'!L20</f>
        <v>0</v>
      </c>
      <c r="M5" s="60">
        <f>SUM(G5:L5)</f>
        <v>0</v>
      </c>
    </row>
    <row r="6" spans="1:17" s="61" customFormat="1" x14ac:dyDescent="0.3">
      <c r="A6" s="55" t="s">
        <v>72</v>
      </c>
      <c r="B6" s="56" t="s">
        <v>70</v>
      </c>
      <c r="C6" s="57"/>
      <c r="D6" s="58"/>
      <c r="E6" s="59"/>
      <c r="F6" s="56"/>
      <c r="G6" s="60">
        <f>'Apr - Jun 2019'!G26+'Jul - Sept 2019'!G26+'Oct - Dec 2019'!G26+'Jan - Mar 2020'!G26</f>
        <v>0</v>
      </c>
      <c r="H6" s="60">
        <f>'Apr - Jun 2019'!H26+'Jul - Sept 2019'!H26+'Oct - Dec 2019'!H26+'Jan - Mar 2020'!H26</f>
        <v>0</v>
      </c>
      <c r="I6" s="60">
        <f>'Apr - Jun 2019'!I26+'Jul - Sept 2019'!I26+'Oct - Dec 2019'!I26+'Jan - Mar 2020'!I26</f>
        <v>0</v>
      </c>
      <c r="J6" s="60">
        <f>'Apr - Jun 2019'!J26+'Jul - Sept 2019'!J26+'Oct - Dec 2019'!J26+'Jan - Mar 2020'!J26</f>
        <v>0</v>
      </c>
      <c r="K6" s="60">
        <f>'Apr - Jun 2019'!K26+'Jul - Sept 2019'!K26+'Oct - Dec 2019'!K26+'Jan - Mar 2020'!K26</f>
        <v>0</v>
      </c>
      <c r="L6" s="60">
        <f>'Apr - Jun 2019'!L26+'Jul - Sept 2019'!L26+'Oct - Dec 2019'!L26+'Jan - Mar 2020'!L26</f>
        <v>0</v>
      </c>
      <c r="M6" s="60">
        <f>SUM(G6:L6)</f>
        <v>0</v>
      </c>
    </row>
    <row r="7" spans="1:17" x14ac:dyDescent="0.3">
      <c r="A7" s="12" t="s">
        <v>62</v>
      </c>
      <c r="B7" s="13" t="s">
        <v>17</v>
      </c>
      <c r="C7" s="14"/>
      <c r="D7" s="15"/>
      <c r="E7" s="16"/>
      <c r="F7" s="13"/>
      <c r="G7" s="17">
        <f>'Apr - Jun 2019'!G51+'Jul - Sept 2019'!G32+'Oct - Dec 2019'!G42+'Jan - Mar 2020'!G36</f>
        <v>176.86000000000007</v>
      </c>
      <c r="H7" s="17">
        <f>'Apr - Jun 2019'!H51+'Jul - Sept 2019'!H32+'Oct - Dec 2019'!H42+'Jan - Mar 2020'!H36</f>
        <v>0</v>
      </c>
      <c r="I7" s="17">
        <f>'Apr - Jun 2019'!I51+'Jul - Sept 2019'!I32+'Oct - Dec 2019'!I42+'Jan - Mar 2020'!I36</f>
        <v>11004</v>
      </c>
      <c r="J7" s="17">
        <f>'Apr - Jun 2019'!J51+'Jul - Sept 2019'!J32+'Oct - Dec 2019'!J42+'Jan - Mar 2020'!J36</f>
        <v>1437.55</v>
      </c>
      <c r="K7" s="17">
        <f>'Apr - Jun 2019'!K51+'Jul - Sept 2019'!K32+'Oct - Dec 2019'!K42+'Jan - Mar 2020'!K36</f>
        <v>967.62</v>
      </c>
      <c r="L7" s="17">
        <f>'Apr - Jun 2019'!L51+'Jul - Sept 2019'!L32+'Oct - Dec 2019'!L42+'Jan - Mar 2020'!L36</f>
        <v>227.42</v>
      </c>
      <c r="M7" s="17">
        <f t="shared" ref="M7:M16" si="1">SUM(G7:L7)</f>
        <v>13813.45</v>
      </c>
    </row>
    <row r="8" spans="1:17" x14ac:dyDescent="0.3">
      <c r="A8" s="12" t="s">
        <v>63</v>
      </c>
      <c r="B8" s="13" t="s">
        <v>17</v>
      </c>
      <c r="C8" s="16"/>
      <c r="D8" s="15"/>
      <c r="E8" s="16"/>
      <c r="F8" s="13"/>
      <c r="G8" s="17">
        <f>'Apr - Jun 2019'!G57+'Jul - Sept 2019'!G38+'Oct - Dec 2019'!G48+'Jan - Mar 2020'!G42</f>
        <v>0</v>
      </c>
      <c r="H8" s="17">
        <f>'Apr - Jun 2019'!H57+'Jul - Sept 2019'!H38+'Oct - Dec 2019'!H48+'Jan - Mar 2020'!H42</f>
        <v>0</v>
      </c>
      <c r="I8" s="17">
        <f>'Apr - Jun 2019'!I57+'Jul - Sept 2019'!I38+'Oct - Dec 2019'!I48+'Jan - Mar 2020'!I42</f>
        <v>868.35</v>
      </c>
      <c r="J8" s="17">
        <f>'Apr - Jun 2019'!J57+'Jul - Sept 2019'!J38+'Oct - Dec 2019'!J48+'Jan - Mar 2020'!J42</f>
        <v>134.79999999999998</v>
      </c>
      <c r="K8" s="17">
        <f>'Apr - Jun 2019'!K57+'Jul - Sept 2019'!K38+'Oct - Dec 2019'!K48+'Jan - Mar 2020'!K42</f>
        <v>0</v>
      </c>
      <c r="L8" s="17">
        <f>'Apr - Jun 2019'!L57+'Jul - Sept 2019'!L38+'Oct - Dec 2019'!L48+'Jan - Mar 2020'!L42</f>
        <v>0</v>
      </c>
      <c r="M8" s="17">
        <f>SUM(G8:L8)</f>
        <v>1003.15</v>
      </c>
    </row>
    <row r="9" spans="1:17" x14ac:dyDescent="0.3">
      <c r="A9" s="12" t="s">
        <v>48</v>
      </c>
      <c r="B9" s="13" t="s">
        <v>17</v>
      </c>
      <c r="C9" s="14"/>
      <c r="D9" s="15"/>
      <c r="E9" s="16"/>
      <c r="F9" s="13"/>
      <c r="G9" s="17">
        <f>'Apr - Jun 2019'!G62+'Jul - Sept 2019'!G43+'Oct - Dec 2019'!G53+'Jan - Mar 2020'!G47</f>
        <v>0</v>
      </c>
      <c r="H9" s="17">
        <f>'Apr - Jun 2019'!H62+'Jul - Sept 2019'!H43+'Oct - Dec 2019'!H53+'Jan - Mar 2020'!H47</f>
        <v>0</v>
      </c>
      <c r="I9" s="17">
        <f>'Apr - Jun 2019'!I62+'Jul - Sept 2019'!I43+'Oct - Dec 2019'!I53+'Jan - Mar 2020'!I47</f>
        <v>21.8</v>
      </c>
      <c r="J9" s="17">
        <f>'Apr - Jun 2019'!J62+'Jul - Sept 2019'!J43+'Oct - Dec 2019'!J53+'Jan - Mar 2020'!J47</f>
        <v>0</v>
      </c>
      <c r="K9" s="17">
        <f>'Apr - Jun 2019'!K62+'Jul - Sept 2019'!K43+'Oct - Dec 2019'!K53+'Jan - Mar 2020'!K47</f>
        <v>0</v>
      </c>
      <c r="L9" s="17">
        <f>'Apr - Jun 2019'!L62+'Jul - Sept 2019'!L43+'Oct - Dec 2019'!L53+'Jan - Mar 2020'!L47</f>
        <v>0</v>
      </c>
      <c r="M9" s="17">
        <f t="shared" si="1"/>
        <v>21.8</v>
      </c>
    </row>
    <row r="10" spans="1:17" x14ac:dyDescent="0.3">
      <c r="A10" s="12" t="s">
        <v>68</v>
      </c>
      <c r="B10" s="13" t="s">
        <v>17</v>
      </c>
      <c r="C10" s="14"/>
      <c r="D10" s="15"/>
      <c r="E10" s="16"/>
      <c r="F10" s="13"/>
      <c r="G10" s="17">
        <f>'Apr - Jun 2019'!G70+'Jul - Sept 2019'!G49+'Oct - Dec 2019'!G59+'Jan - Mar 2020'!G53</f>
        <v>0</v>
      </c>
      <c r="H10" s="17">
        <f>'Apr - Jun 2019'!H70+'Jul - Sept 2019'!H49+'Oct - Dec 2019'!H59+'Jan - Mar 2020'!H53</f>
        <v>0</v>
      </c>
      <c r="I10" s="17">
        <f>'Apr - Jun 2019'!I70+'Jul - Sept 2019'!I49+'Oct - Dec 2019'!I59+'Jan - Mar 2020'!I53</f>
        <v>2852</v>
      </c>
      <c r="J10" s="17">
        <f>'Apr - Jun 2019'!J70+'Jul - Sept 2019'!J49+'Oct - Dec 2019'!J59+'Jan - Mar 2020'!J53</f>
        <v>0</v>
      </c>
      <c r="K10" s="17">
        <f>'Apr - Jun 2019'!K70+'Jul - Sept 2019'!K49+'Oct - Dec 2019'!K59+'Jan - Mar 2020'!K53</f>
        <v>454.91999999999996</v>
      </c>
      <c r="L10" s="17">
        <f>'Apr - Jun 2019'!L70+'Jul - Sept 2019'!L49+'Oct - Dec 2019'!L59+'Jan - Mar 2020'!L53</f>
        <v>0</v>
      </c>
      <c r="M10" s="17">
        <f>SUM(G10:L10)</f>
        <v>3306.92</v>
      </c>
    </row>
    <row r="11" spans="1:17" x14ac:dyDescent="0.3">
      <c r="A11" s="12" t="s">
        <v>64</v>
      </c>
      <c r="B11" s="13" t="s">
        <v>17</v>
      </c>
      <c r="C11" s="14"/>
      <c r="D11" s="15"/>
      <c r="E11" s="16"/>
      <c r="F11" s="13"/>
      <c r="G11" s="17">
        <f>'Apr - Jun 2019'!G77+'Jul - Sept 2019'!G55+'Oct - Dec 2019'!G65+'Jan - Mar 2020'!G59</f>
        <v>0</v>
      </c>
      <c r="H11" s="17">
        <f>'Apr - Jun 2019'!H77+'Jul - Sept 2019'!H55+'Oct - Dec 2019'!H65+'Jan - Mar 2020'!H59</f>
        <v>0</v>
      </c>
      <c r="I11" s="17">
        <f>'Apr - Jun 2019'!I77+'Jul - Sept 2019'!I55+'Oct - Dec 2019'!I65+'Jan - Mar 2020'!I59</f>
        <v>1458.75</v>
      </c>
      <c r="J11" s="17">
        <f>'Apr - Jun 2019'!J77+'Jul - Sept 2019'!J55+'Oct - Dec 2019'!J65+'Jan - Mar 2020'!J59</f>
        <v>86.6</v>
      </c>
      <c r="K11" s="17">
        <f>'Apr - Jun 2019'!K77+'Jul - Sept 2019'!K55+'Oct - Dec 2019'!K65+'Jan - Mar 2020'!K59</f>
        <v>0</v>
      </c>
      <c r="L11" s="17">
        <f>'Apr - Jun 2019'!L77+'Jul - Sept 2019'!L55+'Oct - Dec 2019'!L65+'Jan - Mar 2020'!L59</f>
        <v>0</v>
      </c>
      <c r="M11" s="17">
        <f t="shared" si="1"/>
        <v>1545.35</v>
      </c>
    </row>
    <row r="12" spans="1:17" x14ac:dyDescent="0.3">
      <c r="A12" s="12" t="s">
        <v>65</v>
      </c>
      <c r="B12" s="13" t="s">
        <v>17</v>
      </c>
      <c r="C12" s="14"/>
      <c r="D12" s="15"/>
      <c r="E12" s="16"/>
      <c r="F12" s="13"/>
      <c r="G12" s="17">
        <f>'Apr - Jun 2019'!G83+'Jul - Sept 2019'!G61+'Oct - Dec 2019'!G71+'Jan - Mar 2020'!G65</f>
        <v>0</v>
      </c>
      <c r="H12" s="17">
        <f>'Apr - Jun 2019'!H83+'Jul - Sept 2019'!H61+'Oct - Dec 2019'!H71+'Jan - Mar 2020'!H65</f>
        <v>0</v>
      </c>
      <c r="I12" s="17">
        <f>'Apr - Jun 2019'!I83+'Jul - Sept 2019'!I61+'Oct - Dec 2019'!I71+'Jan - Mar 2020'!I65</f>
        <v>192.60000000000002</v>
      </c>
      <c r="J12" s="17">
        <f>'Apr - Jun 2019'!J83+'Jul - Sept 2019'!J61+'Oct - Dec 2019'!J71+'Jan - Mar 2020'!J65</f>
        <v>14.3</v>
      </c>
      <c r="K12" s="17">
        <f>'Apr - Jun 2019'!K83+'Jul - Sept 2019'!K61+'Oct - Dec 2019'!K71+'Jan - Mar 2020'!K65</f>
        <v>0</v>
      </c>
      <c r="L12" s="17">
        <f>'Apr - Jun 2019'!L83+'Jul - Sept 2019'!L61+'Oct - Dec 2019'!L71+'Jan - Mar 2020'!L65</f>
        <v>0</v>
      </c>
      <c r="M12" s="17">
        <f t="shared" ref="M12" si="2">SUM(G12:L12)</f>
        <v>206.90000000000003</v>
      </c>
      <c r="N12" s="3" t="s">
        <v>69</v>
      </c>
    </row>
    <row r="13" spans="1:17" x14ac:dyDescent="0.3">
      <c r="A13" s="12" t="s">
        <v>66</v>
      </c>
      <c r="B13" s="13" t="s">
        <v>17</v>
      </c>
      <c r="C13" s="16"/>
      <c r="D13" s="15"/>
      <c r="E13" s="16"/>
      <c r="F13" s="13"/>
      <c r="G13" s="17">
        <f>'Apr - Jun 2019'!G90+'Jul - Sept 2019'!G67+'Oct - Dec 2019'!G80+'Jan - Mar 2020'!G71</f>
        <v>0</v>
      </c>
      <c r="H13" s="17">
        <f>'Apr - Jun 2019'!H90+'Jul - Sept 2019'!H67+'Oct - Dec 2019'!H80+'Jan - Mar 2020'!H71</f>
        <v>0</v>
      </c>
      <c r="I13" s="17">
        <f>'Apr - Jun 2019'!I90+'Jul - Sept 2019'!I67+'Oct - Dec 2019'!I80+'Jan - Mar 2020'!I71</f>
        <v>1254</v>
      </c>
      <c r="J13" s="17">
        <f>'Apr - Jun 2019'!J90+'Jul - Sept 2019'!J67+'Oct - Dec 2019'!J80+'Jan - Mar 2020'!J71</f>
        <v>0</v>
      </c>
      <c r="K13" s="17">
        <f>'Apr - Jun 2019'!K90+'Jul - Sept 2019'!K67+'Oct - Dec 2019'!K80+'Jan - Mar 2020'!K71</f>
        <v>114.21</v>
      </c>
      <c r="L13" s="17">
        <f>'Apr - Jun 2019'!L90+'Jul - Sept 2019'!L67+'Oct - Dec 2019'!L80+'Jan - Mar 2020'!L71</f>
        <v>0</v>
      </c>
      <c r="M13" s="17">
        <f t="shared" si="1"/>
        <v>1368.21</v>
      </c>
    </row>
    <row r="14" spans="1:17" x14ac:dyDescent="0.3">
      <c r="A14" s="12" t="s">
        <v>49</v>
      </c>
      <c r="B14" s="13" t="s">
        <v>17</v>
      </c>
      <c r="C14" s="14"/>
      <c r="D14" s="15"/>
      <c r="E14" s="16"/>
      <c r="F14" s="13"/>
      <c r="G14" s="17">
        <f>'Apr - Jun 2019'!G96+'Jul - Sept 2019'!G73+'Oct - Dec 2019'!G86+'Jan - Mar 2020'!G77</f>
        <v>0</v>
      </c>
      <c r="H14" s="17">
        <f>'Apr - Jun 2019'!H96+'Jul - Sept 2019'!H73+'Oct - Dec 2019'!H86+'Jan - Mar 2020'!H77</f>
        <v>0</v>
      </c>
      <c r="I14" s="17">
        <f>'Apr - Jun 2019'!I96+'Jul - Sept 2019'!I73+'Oct - Dec 2019'!I86+'Jan - Mar 2020'!I77</f>
        <v>875.7</v>
      </c>
      <c r="J14" s="17">
        <f>'Apr - Jun 2019'!J96+'Jul - Sept 2019'!J73+'Oct - Dec 2019'!J86+'Jan - Mar 2020'!J77</f>
        <v>4</v>
      </c>
      <c r="K14" s="17">
        <f>'Apr - Jun 2019'!K96+'Jul - Sept 2019'!K73+'Oct - Dec 2019'!K86+'Jan - Mar 2020'!K77</f>
        <v>0</v>
      </c>
      <c r="L14" s="17">
        <f>'Apr - Jun 2019'!L96+'Jul - Sept 2019'!L73+'Oct - Dec 2019'!L86+'Jan - Mar 2020'!L77</f>
        <v>0</v>
      </c>
      <c r="M14" s="17">
        <f t="shared" si="1"/>
        <v>879.7</v>
      </c>
      <c r="Q14" s="21"/>
    </row>
    <row r="15" spans="1:17" x14ac:dyDescent="0.3">
      <c r="A15" s="12" t="s">
        <v>57</v>
      </c>
      <c r="B15" s="13" t="s">
        <v>17</v>
      </c>
      <c r="C15" s="14"/>
      <c r="D15" s="15"/>
      <c r="E15" s="16"/>
      <c r="F15" s="13"/>
      <c r="G15" s="17">
        <f>'Apr - Jun 2019'!G101+'Jul - Sept 2019'!G78+'Oct - Dec 2019'!G91+'Jan - Mar 2020'!G82</f>
        <v>0</v>
      </c>
      <c r="H15" s="17">
        <f>'Apr - Jun 2019'!H101+'Jul - Sept 2019'!H78+'Oct - Dec 2019'!H91+'Jan - Mar 2020'!H82</f>
        <v>0</v>
      </c>
      <c r="I15" s="17">
        <f>'Apr - Jun 2019'!I101+'Jul - Sept 2019'!I78+'Oct - Dec 2019'!I91+'Jan - Mar 2020'!I82</f>
        <v>0</v>
      </c>
      <c r="J15" s="17">
        <f>'Apr - Jun 2019'!J101+'Jul - Sept 2019'!J78+'Oct - Dec 2019'!J91+'Jan - Mar 2020'!J82</f>
        <v>0</v>
      </c>
      <c r="K15" s="17">
        <f>'Apr - Jun 2019'!K101+'Jul - Sept 2019'!K78+'Oct - Dec 2019'!K91+'Jan - Mar 2020'!K82</f>
        <v>0</v>
      </c>
      <c r="L15" s="17">
        <f>'Apr - Jun 2019'!L101+'Jul - Sept 2019'!L78+'Oct - Dec 2019'!L91+'Jan - Mar 2020'!L82</f>
        <v>0</v>
      </c>
      <c r="M15" s="17">
        <f t="shared" si="1"/>
        <v>0</v>
      </c>
      <c r="Q15" s="21"/>
    </row>
    <row r="16" spans="1:17" x14ac:dyDescent="0.3">
      <c r="A16" s="12" t="s">
        <v>67</v>
      </c>
      <c r="B16" s="13" t="s">
        <v>17</v>
      </c>
      <c r="C16" s="14"/>
      <c r="D16" s="15"/>
      <c r="E16" s="16"/>
      <c r="F16" s="13"/>
      <c r="G16" s="17">
        <f>'Apr - Jun 2019'!G109+'Jul - Sept 2019'!G86+'Oct - Dec 2019'!G96+'Jan - Mar 2020'!G87</f>
        <v>0</v>
      </c>
      <c r="H16" s="17">
        <f>'Apr - Jun 2019'!H109+'Jul - Sept 2019'!H86+'Oct - Dec 2019'!H96+'Jan - Mar 2020'!H87</f>
        <v>0</v>
      </c>
      <c r="I16" s="17">
        <f>'Apr - Jun 2019'!I109+'Jul - Sept 2019'!I86+'Oct - Dec 2019'!I96+'Jan - Mar 2020'!I87</f>
        <v>1812</v>
      </c>
      <c r="J16" s="17">
        <f>'Apr - Jun 2019'!J109+'Jul - Sept 2019'!J86+'Oct - Dec 2019'!J96+'Jan - Mar 2020'!J87</f>
        <v>151.44999999999999</v>
      </c>
      <c r="K16" s="17">
        <f>'Apr - Jun 2019'!K109+'Jul - Sept 2019'!K86+'Oct - Dec 2019'!K96+'Jan - Mar 2020'!K87</f>
        <v>266.60000000000002</v>
      </c>
      <c r="L16" s="17">
        <f>'Apr - Jun 2019'!L109+'Jul - Sept 2019'!L86+'Oct - Dec 2019'!L96+'Jan - Mar 2020'!L87</f>
        <v>0</v>
      </c>
      <c r="M16" s="17">
        <f t="shared" si="1"/>
        <v>2230.0500000000002</v>
      </c>
    </row>
    <row r="17" spans="1:18" x14ac:dyDescent="0.3">
      <c r="A17" s="12" t="s">
        <v>79</v>
      </c>
      <c r="B17" s="13" t="s">
        <v>17</v>
      </c>
      <c r="C17" s="14"/>
      <c r="D17" s="15"/>
      <c r="E17" s="16"/>
      <c r="F17" s="13"/>
      <c r="G17" s="17">
        <f>'Apr - Jun 2019'!G115+'Jul - Sept 2019'!G92+'Oct - Dec 2019'!G102+'Jan - Mar 2020'!G93</f>
        <v>0</v>
      </c>
      <c r="H17" s="17">
        <f>'Apr - Jun 2019'!H115+'Jul - Sept 2019'!H92+'Oct - Dec 2019'!H102+'Jan - Mar 2020'!H93</f>
        <v>0</v>
      </c>
      <c r="I17" s="17">
        <f>'Apr - Jun 2019'!I115+'Jul - Sept 2019'!I92+'Oct - Dec 2019'!I102+'Jan - Mar 2020'!I93</f>
        <v>0</v>
      </c>
      <c r="J17" s="17">
        <f>'Apr - Jun 2019'!J115+'Jul - Sept 2019'!J92+'Oct - Dec 2019'!J102+'Jan - Mar 2020'!J93</f>
        <v>0</v>
      </c>
      <c r="K17" s="17">
        <f>'Apr - Jun 2019'!K115+'Jul - Sept 2019'!K92+'Oct - Dec 2019'!K102+'Jan - Mar 2020'!K93</f>
        <v>0</v>
      </c>
      <c r="L17" s="17">
        <f>'Apr - Jun 2019'!L115+'Jul - Sept 2019'!L92+'Oct - Dec 2019'!L102+'Jan - Mar 2020'!L93</f>
        <v>0</v>
      </c>
      <c r="M17" s="17">
        <f>'Apr - Jun 2019'!M115+'Jul - Sept 2019'!M92+'Oct - Dec 2019'!M102+'Jan - Mar 2020'!M93</f>
        <v>0</v>
      </c>
    </row>
    <row r="18" spans="1:18" x14ac:dyDescent="0.3">
      <c r="A18" s="12" t="s">
        <v>41</v>
      </c>
      <c r="B18" s="13" t="s">
        <v>17</v>
      </c>
      <c r="C18" s="14"/>
      <c r="D18" s="15"/>
      <c r="E18" s="16"/>
      <c r="F18" s="13"/>
      <c r="G18" s="17">
        <f>'Apr - Jun 2019'!G124+'Jul - Sept 2019'!G98+'Oct - Dec 2019'!G108+'Jan - Mar 2020'!G99</f>
        <v>0</v>
      </c>
      <c r="H18" s="17">
        <f>'Apr - Jun 2019'!H124+'Jul - Sept 2019'!H98+'Oct - Dec 2019'!H108+'Jan - Mar 2020'!H99</f>
        <v>0</v>
      </c>
      <c r="I18" s="17">
        <f>'Apr - Jun 2019'!I124+'Jul - Sept 2019'!I98+'Oct - Dec 2019'!I108+'Jan - Mar 2020'!I99</f>
        <v>1635.3</v>
      </c>
      <c r="J18" s="17">
        <f>'Apr - Jun 2019'!J124+'Jul - Sept 2019'!J98+'Oct - Dec 2019'!J108+'Jan - Mar 2020'!J99</f>
        <v>0</v>
      </c>
      <c r="K18" s="17">
        <f>'Apr - Jun 2019'!K124+'Jul - Sept 2019'!K98+'Oct - Dec 2019'!K108+'Jan - Mar 2020'!K99</f>
        <v>0</v>
      </c>
      <c r="L18" s="17">
        <f>'Apr - Jun 2019'!L124+'Jul - Sept 2019'!L98+'Oct - Dec 2019'!L108+'Jan - Mar 2020'!L99</f>
        <v>0</v>
      </c>
      <c r="M18" s="17">
        <f>'Apr - Jun 2019'!M124+'Jul - Sept 2019'!M98+'Oct - Dec 2019'!M108+'Jan - Mar 2020'!M99</f>
        <v>1635.3</v>
      </c>
    </row>
    <row r="19" spans="1:18" x14ac:dyDescent="0.3">
      <c r="A19" s="12" t="s">
        <v>25</v>
      </c>
      <c r="B19" s="13" t="s">
        <v>17</v>
      </c>
      <c r="C19" s="14"/>
      <c r="D19" s="15"/>
      <c r="E19" s="16"/>
      <c r="F19" s="13"/>
      <c r="G19" s="17">
        <f>'Apr - Jun 2019'!G130+'Jul - Sept 2019'!G104+'Oct - Dec 2019'!G114+'Jan - Mar 2020'!G108</f>
        <v>0</v>
      </c>
      <c r="H19" s="17">
        <f>'Apr - Jun 2019'!H130+'Jul - Sept 2019'!H104+'Oct - Dec 2019'!H114+'Jan - Mar 2020'!H108</f>
        <v>0</v>
      </c>
      <c r="I19" s="17">
        <f>'Apr - Jun 2019'!I130+'Jul - Sept 2019'!I104+'Oct - Dec 2019'!I114+'Jan - Mar 2020'!I108</f>
        <v>985.4</v>
      </c>
      <c r="J19" s="17">
        <f>'Apr - Jun 2019'!J130+'Jul - Sept 2019'!J104+'Oct - Dec 2019'!J114+'Jan - Mar 2020'!J108</f>
        <v>366.5</v>
      </c>
      <c r="K19" s="17">
        <f>'Apr - Jun 2019'!K130+'Jul - Sept 2019'!K104+'Oct - Dec 2019'!K114+'Jan - Mar 2020'!K108</f>
        <v>594.45999999999992</v>
      </c>
      <c r="L19" s="17">
        <f>'Apr - Jun 2019'!L130+'Jul - Sept 2019'!L104+'Oct - Dec 2019'!L114+'Jan - Mar 2020'!L108</f>
        <v>35.53</v>
      </c>
      <c r="M19" s="17">
        <f>'Apr - Jun 2019'!M130+'Jul - Sept 2019'!M104+'Oct - Dec 2019'!M114+'Jan - Mar 2020'!M108</f>
        <v>1981.8899999999999</v>
      </c>
    </row>
    <row r="20" spans="1:18" x14ac:dyDescent="0.3">
      <c r="A20" s="12"/>
      <c r="B20" s="13"/>
      <c r="C20" s="14"/>
      <c r="D20" s="15"/>
      <c r="E20" s="16"/>
      <c r="F20" s="13"/>
      <c r="G20" s="17"/>
      <c r="H20" s="17"/>
      <c r="I20" s="17"/>
      <c r="J20" s="17"/>
      <c r="K20" s="17"/>
      <c r="L20" s="17"/>
      <c r="M20" s="17"/>
    </row>
    <row r="21" spans="1:18" x14ac:dyDescent="0.3">
      <c r="A21" s="12"/>
      <c r="B21" s="13"/>
      <c r="C21" s="14"/>
      <c r="D21" s="15"/>
      <c r="E21" s="16"/>
      <c r="F21" s="13"/>
      <c r="G21" s="17"/>
      <c r="H21" s="17"/>
      <c r="I21" s="17"/>
      <c r="J21" s="17"/>
      <c r="K21" s="17"/>
      <c r="L21" s="17"/>
      <c r="M21" s="17"/>
    </row>
    <row r="22" spans="1:18" x14ac:dyDescent="0.3">
      <c r="A22" s="12"/>
      <c r="B22" s="13"/>
      <c r="C22" s="14"/>
      <c r="D22" s="15"/>
      <c r="E22" s="16"/>
      <c r="F22" s="13"/>
      <c r="G22" s="17"/>
      <c r="H22" s="17"/>
      <c r="I22" s="17"/>
      <c r="J22" s="17"/>
      <c r="K22" s="17"/>
      <c r="L22" s="17"/>
      <c r="M22" s="17"/>
    </row>
    <row r="23" spans="1:18" ht="17.25" thickBot="1" x14ac:dyDescent="0.35">
      <c r="A23" s="22"/>
      <c r="B23" s="22"/>
      <c r="C23" s="23"/>
      <c r="D23" s="22"/>
      <c r="E23" s="22"/>
      <c r="F23" s="24"/>
      <c r="G23" s="25">
        <f t="shared" ref="G23:L23" si="3">SUM(G3:G22)</f>
        <v>176.86000000000007</v>
      </c>
      <c r="H23" s="25">
        <f t="shared" si="3"/>
        <v>0</v>
      </c>
      <c r="I23" s="25">
        <f t="shared" si="3"/>
        <v>23551.699999999997</v>
      </c>
      <c r="J23" s="25">
        <f t="shared" si="3"/>
        <v>2195.1999999999998</v>
      </c>
      <c r="K23" s="25">
        <f t="shared" si="3"/>
        <v>2397.81</v>
      </c>
      <c r="L23" s="25">
        <f t="shared" si="3"/>
        <v>262.95</v>
      </c>
      <c r="M23" s="25">
        <f>SUM(M3:M22)</f>
        <v>28584.519999999997</v>
      </c>
      <c r="O23" s="51"/>
    </row>
    <row r="24" spans="1:18" ht="17.25" thickTop="1" x14ac:dyDescent="0.3">
      <c r="A24" s="26"/>
      <c r="B24" s="26"/>
      <c r="C24" s="27"/>
      <c r="D24" s="26"/>
      <c r="E24" s="26"/>
      <c r="F24" s="26"/>
      <c r="G24" s="28"/>
      <c r="H24" s="28"/>
      <c r="I24" s="28"/>
      <c r="J24" s="28"/>
      <c r="K24" s="28"/>
      <c r="L24" s="28"/>
      <c r="M24" s="28"/>
      <c r="O24" s="29"/>
      <c r="R24" s="30"/>
    </row>
    <row r="25" spans="1:18" x14ac:dyDescent="0.3">
      <c r="E25" s="31"/>
      <c r="F25" s="31"/>
      <c r="G25" s="51"/>
      <c r="L25" s="29"/>
      <c r="N25" s="29"/>
      <c r="O25" s="29"/>
    </row>
    <row r="26" spans="1:18" x14ac:dyDescent="0.3">
      <c r="A26" s="26"/>
      <c r="B26" s="26"/>
      <c r="C26" s="27"/>
      <c r="D26" s="26"/>
      <c r="E26" s="26"/>
      <c r="F26" s="26"/>
      <c r="G26" s="28"/>
      <c r="H26" s="28"/>
      <c r="I26" s="28"/>
      <c r="J26" s="28"/>
      <c r="K26" s="28"/>
      <c r="L26" s="28"/>
      <c r="M26" s="28"/>
      <c r="O26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F54D0162535459B8BF1F51B9FB08D" ma:contentTypeVersion="14" ma:contentTypeDescription="Create a new document." ma:contentTypeScope="" ma:versionID="12faee4702e0658e10b5233dfdef606b">
  <xsd:schema xmlns:xsd="http://www.w3.org/2001/XMLSchema" xmlns:xs="http://www.w3.org/2001/XMLSchema" xmlns:p="http://schemas.microsoft.com/office/2006/metadata/properties" xmlns:ns1="http://schemas.microsoft.com/sharepoint/v3" xmlns:ns3="3e0e934b-a3c4-4e62-8e2b-7390ece75162" xmlns:ns4="ec371807-f13c-4ac9-935d-93c548ca6a2d" targetNamespace="http://schemas.microsoft.com/office/2006/metadata/properties" ma:root="true" ma:fieldsID="c4ca0cc934562abefe9351438cfb00c6" ns1:_="" ns3:_="" ns4:_="">
    <xsd:import namespace="http://schemas.microsoft.com/sharepoint/v3"/>
    <xsd:import namespace="3e0e934b-a3c4-4e62-8e2b-7390ece75162"/>
    <xsd:import namespace="ec371807-f13c-4ac9-935d-93c548ca6a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e934b-a3c4-4e62-8e2b-7390ece751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71807-f13c-4ac9-935d-93c548ca6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679C08-492E-44EB-8F19-586B186E0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0e934b-a3c4-4e62-8e2b-7390ece75162"/>
    <ds:schemaRef ds:uri="ec371807-f13c-4ac9-935d-93c548ca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437AD-5539-44FD-9543-23CA6AD2C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521D8-14CE-4844-BD57-197D67ADBB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 - Jun 2019</vt:lpstr>
      <vt:lpstr>Jul - Sept 2019</vt:lpstr>
      <vt:lpstr>Oct - Dec 2019</vt:lpstr>
      <vt:lpstr>Jan - Mar 2020</vt:lpstr>
      <vt:lpstr>Qtrly 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Morounke Akingbola</cp:lastModifiedBy>
  <cp:lastPrinted>2019-04-29T09:59:35Z</cp:lastPrinted>
  <dcterms:created xsi:type="dcterms:W3CDTF">2018-02-13T11:20:13Z</dcterms:created>
  <dcterms:modified xsi:type="dcterms:W3CDTF">2020-04-27T10:41:00Z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0x010100C3BF54D0162535459B8BF1F51B9FB08D</vt:lpwstr>
  </property>
</Properties>
</file>