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feagb-my.sharepoint.com/personal/morounkea_hfea_gov_uk/Documents/Procurement Returns/Transparency info/2022-23/"/>
    </mc:Choice>
  </mc:AlternateContent>
  <xr:revisionPtr revIDLastSave="20" documentId="8_{287A2C06-A8FF-45BE-89C3-EE641B7B84E1}" xr6:coauthVersionLast="47" xr6:coauthVersionMax="47" xr10:uidLastSave="{318413D2-373F-4F46-9621-D621F1C18BBF}"/>
  <bookViews>
    <workbookView xWindow="-120" yWindow="-120" windowWidth="29040" windowHeight="15840" activeTab="4" xr2:uid="{00000000-000D-0000-FFFF-FFFF00000000}"/>
  </bookViews>
  <sheets>
    <sheet name="Apr- June 2022" sheetId="17" r:id="rId1"/>
    <sheet name="Jul - Sep 2022" sheetId="19" r:id="rId2"/>
    <sheet name="Oct - Dec 2022" sheetId="18" r:id="rId3"/>
    <sheet name="Jan - Mar 2023" sheetId="13" r:id="rId4"/>
    <sheet name="Summary" sheetId="20" r:id="rId5"/>
    <sheet name="Member summary" sheetId="10" state="hidden" r:id="rId6"/>
  </sheets>
  <definedNames>
    <definedName name="_xlnm._FilterDatabase" localSheetId="0" hidden="1">'Apr- June 2022'!$A$2:$M$53</definedName>
    <definedName name="_xlnm._FilterDatabase" localSheetId="3" hidden="1">'Jan - Mar 2023'!$A$2:$M$114</definedName>
    <definedName name="_xlnm._FilterDatabase" localSheetId="1" hidden="1">'Jul - Sep 2022'!$A$2:$M$77</definedName>
    <definedName name="_xlnm._FilterDatabase" localSheetId="2" hidden="1">'Oct - Dec 2022'!$A$2:$M$77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8" i="20" l="1"/>
  <c r="I108" i="20"/>
  <c r="H108" i="20"/>
  <c r="G108" i="20"/>
  <c r="F108" i="20"/>
  <c r="E108" i="20"/>
  <c r="D108" i="20"/>
  <c r="J114" i="20"/>
  <c r="J116" i="20" s="1"/>
  <c r="I116" i="20"/>
  <c r="H116" i="20"/>
  <c r="G116" i="20"/>
  <c r="F116" i="20"/>
  <c r="E116" i="20"/>
  <c r="D116" i="20"/>
  <c r="J70" i="20"/>
  <c r="K73" i="18"/>
  <c r="J73" i="18"/>
  <c r="I73" i="18"/>
  <c r="I72" i="18"/>
  <c r="J72" i="18"/>
  <c r="K72" i="18"/>
  <c r="H32" i="18"/>
  <c r="I32" i="18"/>
  <c r="J32" i="18"/>
  <c r="K32" i="18"/>
  <c r="L32" i="18"/>
  <c r="M32" i="18"/>
  <c r="G32" i="18"/>
  <c r="M36" i="17"/>
  <c r="G36" i="17"/>
  <c r="M31" i="13"/>
  <c r="H31" i="13"/>
  <c r="I31" i="13"/>
  <c r="J31" i="13"/>
  <c r="K31" i="13"/>
  <c r="L31" i="13"/>
  <c r="G31" i="13"/>
  <c r="J26" i="18"/>
  <c r="K26" i="18"/>
  <c r="L26" i="18"/>
  <c r="M26" i="18"/>
  <c r="M24" i="18"/>
  <c r="G26" i="18"/>
  <c r="I28" i="19"/>
  <c r="J19" i="20"/>
  <c r="J13" i="20"/>
  <c r="G30" i="17"/>
  <c r="I21" i="18"/>
  <c r="I32" i="13"/>
  <c r="H32" i="13"/>
  <c r="M6" i="13"/>
  <c r="I96" i="13"/>
  <c r="M29" i="13"/>
  <c r="M28" i="13"/>
  <c r="M27" i="13"/>
  <c r="M26" i="13"/>
  <c r="M23" i="13"/>
  <c r="M22" i="13"/>
  <c r="M21" i="13"/>
  <c r="M73" i="13"/>
  <c r="M25" i="13"/>
  <c r="M24" i="13"/>
  <c r="K72" i="13"/>
  <c r="J84" i="13"/>
  <c r="J83" i="13"/>
  <c r="K66" i="18"/>
  <c r="I68" i="19"/>
  <c r="J9" i="18" l="1"/>
  <c r="K90" i="18"/>
  <c r="K80" i="18"/>
  <c r="J80" i="18"/>
  <c r="I80" i="18"/>
  <c r="J78" i="18"/>
  <c r="I78" i="18"/>
  <c r="K79" i="18"/>
  <c r="J79" i="18"/>
  <c r="I79" i="18"/>
  <c r="G112" i="17"/>
  <c r="M30" i="17"/>
  <c r="L30" i="17"/>
  <c r="K30" i="17"/>
  <c r="J30" i="17"/>
  <c r="I30" i="17"/>
  <c r="M26" i="19"/>
  <c r="M25" i="19"/>
  <c r="M24" i="19"/>
  <c r="I27" i="17"/>
  <c r="I26" i="17"/>
  <c r="M25" i="17"/>
  <c r="M27" i="17"/>
  <c r="M29" i="17"/>
  <c r="M28" i="17"/>
  <c r="M26" i="17"/>
  <c r="M24" i="17"/>
  <c r="I70" i="17"/>
  <c r="K94" i="17" l="1"/>
  <c r="J76" i="17"/>
  <c r="I104" i="20"/>
  <c r="H104" i="20"/>
  <c r="G104" i="20"/>
  <c r="F104" i="20"/>
  <c r="E104" i="20"/>
  <c r="I98" i="20"/>
  <c r="H98" i="20"/>
  <c r="G98" i="20"/>
  <c r="F98" i="20"/>
  <c r="E98" i="20"/>
  <c r="I92" i="20"/>
  <c r="I86" i="20"/>
  <c r="H86" i="20"/>
  <c r="G86" i="20"/>
  <c r="F86" i="20"/>
  <c r="E86" i="20"/>
  <c r="I80" i="20"/>
  <c r="I74" i="20"/>
  <c r="E74" i="20"/>
  <c r="I68" i="20"/>
  <c r="G68" i="20"/>
  <c r="E68" i="20"/>
  <c r="I63" i="20"/>
  <c r="H63" i="20"/>
  <c r="G63" i="20"/>
  <c r="I58" i="20"/>
  <c r="H58" i="20"/>
  <c r="F58" i="20"/>
  <c r="E58" i="20"/>
  <c r="I52" i="20"/>
  <c r="H52" i="20"/>
  <c r="G52" i="20"/>
  <c r="F52" i="20"/>
  <c r="E52" i="20"/>
  <c r="I46" i="20"/>
  <c r="H46" i="20"/>
  <c r="G46" i="20"/>
  <c r="F46" i="20"/>
  <c r="E46" i="20"/>
  <c r="I41" i="20"/>
  <c r="H41" i="20"/>
  <c r="F41" i="20"/>
  <c r="E41" i="20"/>
  <c r="I35" i="20"/>
  <c r="H35" i="20"/>
  <c r="G35" i="20"/>
  <c r="F35" i="20"/>
  <c r="E35" i="20"/>
  <c r="I29" i="20"/>
  <c r="H29" i="20"/>
  <c r="G29" i="20"/>
  <c r="E29" i="20"/>
  <c r="I11" i="20"/>
  <c r="F11" i="20"/>
  <c r="E11" i="20"/>
  <c r="I17" i="20"/>
  <c r="H17" i="20"/>
  <c r="G17" i="20"/>
  <c r="F17" i="20"/>
  <c r="E17" i="20"/>
  <c r="I23" i="20"/>
  <c r="G23" i="20"/>
  <c r="E23" i="20"/>
  <c r="J31" i="17"/>
  <c r="D104" i="20"/>
  <c r="D98" i="20"/>
  <c r="D86" i="20"/>
  <c r="D80" i="20"/>
  <c r="D74" i="20"/>
  <c r="D68" i="20"/>
  <c r="J68" i="20" s="1"/>
  <c r="D58" i="20"/>
  <c r="D52" i="20"/>
  <c r="D46" i="20"/>
  <c r="D41" i="20"/>
  <c r="D35" i="20"/>
  <c r="D23" i="20"/>
  <c r="D17" i="20"/>
  <c r="J17" i="20" s="1"/>
  <c r="D11" i="20"/>
  <c r="J11" i="20" s="1"/>
  <c r="I5" i="20"/>
  <c r="H5" i="20"/>
  <c r="G5" i="20"/>
  <c r="F5" i="20"/>
  <c r="E5" i="20"/>
  <c r="D5" i="20"/>
  <c r="J5" i="20" s="1"/>
  <c r="J106" i="20"/>
  <c r="J100" i="20"/>
  <c r="J94" i="20"/>
  <c r="J88" i="20"/>
  <c r="J82" i="20"/>
  <c r="J76" i="20"/>
  <c r="J25" i="20"/>
  <c r="J7" i="20"/>
  <c r="M118" i="18"/>
  <c r="M117" i="18"/>
  <c r="L107" i="18"/>
  <c r="K107" i="18"/>
  <c r="J107" i="18"/>
  <c r="I107" i="18"/>
  <c r="H107" i="18"/>
  <c r="G107" i="18"/>
  <c r="M106" i="18"/>
  <c r="M105" i="18"/>
  <c r="M104" i="18"/>
  <c r="M103" i="18"/>
  <c r="M102" i="18"/>
  <c r="M107" i="18" s="1"/>
  <c r="L101" i="18"/>
  <c r="K101" i="18"/>
  <c r="J101" i="18"/>
  <c r="I101" i="18"/>
  <c r="H101" i="18"/>
  <c r="G101" i="18"/>
  <c r="M100" i="18"/>
  <c r="M99" i="18"/>
  <c r="M98" i="18"/>
  <c r="M101" i="18" s="1"/>
  <c r="M97" i="18"/>
  <c r="M96" i="18"/>
  <c r="L95" i="18"/>
  <c r="K95" i="18"/>
  <c r="H92" i="20" s="1"/>
  <c r="J95" i="18"/>
  <c r="G92" i="20" s="1"/>
  <c r="I95" i="18"/>
  <c r="F92" i="20" s="1"/>
  <c r="H95" i="18"/>
  <c r="E92" i="20" s="1"/>
  <c r="G95" i="18"/>
  <c r="D92" i="20" s="1"/>
  <c r="M94" i="18"/>
  <c r="M93" i="18"/>
  <c r="M92" i="18"/>
  <c r="M91" i="18"/>
  <c r="M90" i="18"/>
  <c r="L89" i="18"/>
  <c r="K89" i="18"/>
  <c r="J89" i="18"/>
  <c r="I89" i="18"/>
  <c r="H89" i="18"/>
  <c r="G89" i="18"/>
  <c r="M88" i="18"/>
  <c r="M87" i="18"/>
  <c r="M86" i="18"/>
  <c r="M89" i="18" s="1"/>
  <c r="M85" i="18"/>
  <c r="M84" i="18"/>
  <c r="L83" i="18"/>
  <c r="K83" i="18"/>
  <c r="H80" i="20" s="1"/>
  <c r="J83" i="18"/>
  <c r="G80" i="20" s="1"/>
  <c r="I83" i="18"/>
  <c r="F80" i="20" s="1"/>
  <c r="H83" i="18"/>
  <c r="E80" i="20" s="1"/>
  <c r="G83" i="18"/>
  <c r="M82" i="18"/>
  <c r="M81" i="18"/>
  <c r="M80" i="18"/>
  <c r="M79" i="18"/>
  <c r="M78" i="18"/>
  <c r="L77" i="18"/>
  <c r="K77" i="18"/>
  <c r="H74" i="20" s="1"/>
  <c r="J77" i="18"/>
  <c r="G74" i="20" s="1"/>
  <c r="I77" i="18"/>
  <c r="F74" i="20" s="1"/>
  <c r="H77" i="18"/>
  <c r="G77" i="18"/>
  <c r="M76" i="18"/>
  <c r="M75" i="18"/>
  <c r="M74" i="18"/>
  <c r="M73" i="18"/>
  <c r="M72" i="18"/>
  <c r="L71" i="18"/>
  <c r="K71" i="18"/>
  <c r="H68" i="20" s="1"/>
  <c r="J71" i="18"/>
  <c r="I71" i="18"/>
  <c r="F68" i="20" s="1"/>
  <c r="H71" i="18"/>
  <c r="G71" i="18"/>
  <c r="M70" i="18"/>
  <c r="M69" i="18"/>
  <c r="M67" i="18"/>
  <c r="M66" i="18"/>
  <c r="M71" i="18" s="1"/>
  <c r="L65" i="18"/>
  <c r="K65" i="18"/>
  <c r="J65" i="18"/>
  <c r="I65" i="18"/>
  <c r="F63" i="20" s="1"/>
  <c r="H65" i="18"/>
  <c r="E63" i="20" s="1"/>
  <c r="G65" i="18"/>
  <c r="D63" i="20" s="1"/>
  <c r="M64" i="18"/>
  <c r="M63" i="18"/>
  <c r="M62" i="18"/>
  <c r="M61" i="18"/>
  <c r="M65" i="18" s="1"/>
  <c r="L60" i="18"/>
  <c r="K60" i="18"/>
  <c r="J60" i="18"/>
  <c r="G58" i="20" s="1"/>
  <c r="I60" i="18"/>
  <c r="H60" i="18"/>
  <c r="G60" i="18"/>
  <c r="M59" i="18"/>
  <c r="M58" i="18"/>
  <c r="M57" i="18"/>
  <c r="M56" i="18"/>
  <c r="M60" i="18" s="1"/>
  <c r="L55" i="18"/>
  <c r="K55" i="18"/>
  <c r="J55" i="18"/>
  <c r="I55" i="18"/>
  <c r="H55" i="18"/>
  <c r="G55" i="18"/>
  <c r="M54" i="18"/>
  <c r="M52" i="18"/>
  <c r="M51" i="18"/>
  <c r="M50" i="18"/>
  <c r="M55" i="18" s="1"/>
  <c r="L49" i="18"/>
  <c r="K49" i="18"/>
  <c r="J49" i="18"/>
  <c r="I49" i="18"/>
  <c r="H49" i="18"/>
  <c r="G49" i="18"/>
  <c r="M48" i="18"/>
  <c r="M47" i="18"/>
  <c r="M46" i="18"/>
  <c r="M49" i="18" s="1"/>
  <c r="M45" i="18"/>
  <c r="M44" i="18"/>
  <c r="L43" i="18"/>
  <c r="K43" i="18"/>
  <c r="J43" i="18"/>
  <c r="G41" i="20" s="1"/>
  <c r="I43" i="18"/>
  <c r="H43" i="18"/>
  <c r="G43" i="18"/>
  <c r="M42" i="18"/>
  <c r="M41" i="18"/>
  <c r="M40" i="18"/>
  <c r="M39" i="18"/>
  <c r="M43" i="18" s="1"/>
  <c r="L38" i="18"/>
  <c r="K38" i="18"/>
  <c r="J38" i="18"/>
  <c r="I38" i="18"/>
  <c r="H38" i="18"/>
  <c r="G38" i="18"/>
  <c r="M37" i="18"/>
  <c r="M36" i="18"/>
  <c r="M35" i="18"/>
  <c r="M34" i="18"/>
  <c r="M38" i="18" s="1"/>
  <c r="M33" i="18"/>
  <c r="F29" i="20"/>
  <c r="D29" i="20"/>
  <c r="M31" i="18"/>
  <c r="M30" i="18"/>
  <c r="M29" i="18"/>
  <c r="M28" i="18"/>
  <c r="M27" i="18"/>
  <c r="H23" i="20"/>
  <c r="I26" i="18"/>
  <c r="F23" i="20" s="1"/>
  <c r="H26" i="18"/>
  <c r="M25" i="18"/>
  <c r="M23" i="18"/>
  <c r="M22" i="18"/>
  <c r="M21" i="18"/>
  <c r="L20" i="18"/>
  <c r="K20" i="18"/>
  <c r="J20" i="18"/>
  <c r="I20" i="18"/>
  <c r="H20" i="18"/>
  <c r="G20" i="18"/>
  <c r="M19" i="18"/>
  <c r="M17" i="18"/>
  <c r="M16" i="18"/>
  <c r="M15" i="18"/>
  <c r="M20" i="18" s="1"/>
  <c r="L14" i="18"/>
  <c r="L108" i="18" s="1"/>
  <c r="K14" i="18"/>
  <c r="H11" i="20" s="1"/>
  <c r="J14" i="18"/>
  <c r="G11" i="20" s="1"/>
  <c r="I14" i="18"/>
  <c r="H14" i="18"/>
  <c r="G14" i="18"/>
  <c r="M13" i="18"/>
  <c r="M12" i="18"/>
  <c r="M10" i="18"/>
  <c r="M9" i="18"/>
  <c r="M14" i="18" s="1"/>
  <c r="L8" i="18"/>
  <c r="L115" i="18" s="1"/>
  <c r="K8" i="18"/>
  <c r="J8" i="18"/>
  <c r="I8" i="18"/>
  <c r="H8" i="18"/>
  <c r="G8" i="18"/>
  <c r="M7" i="18"/>
  <c r="M5" i="18"/>
  <c r="M4" i="18"/>
  <c r="M8" i="18" s="1"/>
  <c r="M3" i="18"/>
  <c r="M123" i="13"/>
  <c r="M122" i="13"/>
  <c r="L112" i="13"/>
  <c r="I105" i="20" s="1"/>
  <c r="K112" i="13"/>
  <c r="H105" i="20" s="1"/>
  <c r="J112" i="13"/>
  <c r="G105" i="20" s="1"/>
  <c r="I112" i="13"/>
  <c r="F105" i="20" s="1"/>
  <c r="H112" i="13"/>
  <c r="E105" i="20" s="1"/>
  <c r="G112" i="13"/>
  <c r="D105" i="20" s="1"/>
  <c r="M111" i="13"/>
  <c r="M110" i="13"/>
  <c r="M109" i="13"/>
  <c r="M108" i="13"/>
  <c r="M107" i="13"/>
  <c r="L106" i="13"/>
  <c r="I99" i="20" s="1"/>
  <c r="K106" i="13"/>
  <c r="H99" i="20" s="1"/>
  <c r="J106" i="13"/>
  <c r="G99" i="20" s="1"/>
  <c r="I106" i="13"/>
  <c r="F99" i="20" s="1"/>
  <c r="H106" i="13"/>
  <c r="E99" i="20" s="1"/>
  <c r="G106" i="13"/>
  <c r="D99" i="20" s="1"/>
  <c r="M105" i="13"/>
  <c r="M104" i="13"/>
  <c r="M103" i="13"/>
  <c r="M102" i="13"/>
  <c r="M101" i="13"/>
  <c r="L100" i="13"/>
  <c r="I93" i="20" s="1"/>
  <c r="K100" i="13"/>
  <c r="H93" i="20" s="1"/>
  <c r="J100" i="13"/>
  <c r="G93" i="20" s="1"/>
  <c r="I100" i="13"/>
  <c r="F93" i="20" s="1"/>
  <c r="H100" i="13"/>
  <c r="E93" i="20" s="1"/>
  <c r="G100" i="13"/>
  <c r="D93" i="20" s="1"/>
  <c r="M99" i="13"/>
  <c r="M98" i="13"/>
  <c r="M97" i="13"/>
  <c r="M96" i="13"/>
  <c r="M95" i="13"/>
  <c r="L94" i="13"/>
  <c r="I87" i="20" s="1"/>
  <c r="K94" i="13"/>
  <c r="H87" i="20" s="1"/>
  <c r="J94" i="13"/>
  <c r="G87" i="20" s="1"/>
  <c r="I94" i="13"/>
  <c r="F87" i="20" s="1"/>
  <c r="H94" i="13"/>
  <c r="E87" i="20" s="1"/>
  <c r="G94" i="13"/>
  <c r="D87" i="20" s="1"/>
  <c r="M93" i="13"/>
  <c r="M92" i="13"/>
  <c r="M91" i="13"/>
  <c r="M90" i="13"/>
  <c r="M89" i="13"/>
  <c r="L88" i="13"/>
  <c r="I81" i="20" s="1"/>
  <c r="K88" i="13"/>
  <c r="H81" i="20" s="1"/>
  <c r="J88" i="13"/>
  <c r="G81" i="20" s="1"/>
  <c r="I88" i="13"/>
  <c r="F81" i="20" s="1"/>
  <c r="H88" i="13"/>
  <c r="E81" i="20" s="1"/>
  <c r="G88" i="13"/>
  <c r="D81" i="20" s="1"/>
  <c r="M87" i="13"/>
  <c r="M86" i="13"/>
  <c r="M85" i="13"/>
  <c r="M84" i="13"/>
  <c r="M83" i="13"/>
  <c r="L82" i="13"/>
  <c r="I75" i="20" s="1"/>
  <c r="K82" i="13"/>
  <c r="H75" i="20" s="1"/>
  <c r="J82" i="13"/>
  <c r="G75" i="20" s="1"/>
  <c r="I82" i="13"/>
  <c r="F75" i="20" s="1"/>
  <c r="H82" i="13"/>
  <c r="E75" i="20" s="1"/>
  <c r="G82" i="13"/>
  <c r="D75" i="20" s="1"/>
  <c r="M81" i="13"/>
  <c r="M80" i="13"/>
  <c r="M79" i="13"/>
  <c r="M78" i="13"/>
  <c r="M77" i="13"/>
  <c r="L76" i="13"/>
  <c r="I69" i="20" s="1"/>
  <c r="K76" i="13"/>
  <c r="H69" i="20" s="1"/>
  <c r="J76" i="13"/>
  <c r="G69" i="20" s="1"/>
  <c r="I76" i="13"/>
  <c r="F69" i="20" s="1"/>
  <c r="H76" i="13"/>
  <c r="E69" i="20" s="1"/>
  <c r="G76" i="13"/>
  <c r="D69" i="20" s="1"/>
  <c r="J69" i="20" s="1"/>
  <c r="M75" i="13"/>
  <c r="M74" i="13"/>
  <c r="M72" i="13"/>
  <c r="M71" i="13"/>
  <c r="L70" i="13"/>
  <c r="I64" i="20" s="1"/>
  <c r="K70" i="13"/>
  <c r="H64" i="20" s="1"/>
  <c r="J70" i="13"/>
  <c r="G64" i="20" s="1"/>
  <c r="I70" i="13"/>
  <c r="F64" i="20" s="1"/>
  <c r="H70" i="13"/>
  <c r="E64" i="20" s="1"/>
  <c r="G70" i="13"/>
  <c r="D64" i="20" s="1"/>
  <c r="M69" i="13"/>
  <c r="M68" i="13"/>
  <c r="M67" i="13"/>
  <c r="M66" i="13"/>
  <c r="L65" i="13"/>
  <c r="I59" i="20" s="1"/>
  <c r="K65" i="13"/>
  <c r="H59" i="20" s="1"/>
  <c r="J65" i="13"/>
  <c r="G59" i="20" s="1"/>
  <c r="I65" i="13"/>
  <c r="F59" i="20" s="1"/>
  <c r="H65" i="13"/>
  <c r="E59" i="20" s="1"/>
  <c r="G65" i="13"/>
  <c r="D59" i="20" s="1"/>
  <c r="M64" i="13"/>
  <c r="M63" i="13"/>
  <c r="M62" i="13"/>
  <c r="M61" i="13"/>
  <c r="L60" i="13"/>
  <c r="I53" i="20" s="1"/>
  <c r="K60" i="13"/>
  <c r="H53" i="20" s="1"/>
  <c r="J60" i="13"/>
  <c r="G53" i="20" s="1"/>
  <c r="I60" i="13"/>
  <c r="F53" i="20" s="1"/>
  <c r="H60" i="13"/>
  <c r="E53" i="20" s="1"/>
  <c r="G60" i="13"/>
  <c r="D53" i="20" s="1"/>
  <c r="J53" i="20" s="1"/>
  <c r="M59" i="13"/>
  <c r="M57" i="13"/>
  <c r="M56" i="13"/>
  <c r="M55" i="13"/>
  <c r="L54" i="13"/>
  <c r="I47" i="20" s="1"/>
  <c r="K54" i="13"/>
  <c r="H47" i="20" s="1"/>
  <c r="J54" i="13"/>
  <c r="G47" i="20" s="1"/>
  <c r="I54" i="13"/>
  <c r="F47" i="20" s="1"/>
  <c r="H54" i="13"/>
  <c r="E47" i="20" s="1"/>
  <c r="G54" i="13"/>
  <c r="D47" i="20" s="1"/>
  <c r="M53" i="13"/>
  <c r="M52" i="13"/>
  <c r="M51" i="13"/>
  <c r="M50" i="13"/>
  <c r="M49" i="13"/>
  <c r="L48" i="13"/>
  <c r="I42" i="20" s="1"/>
  <c r="K48" i="13"/>
  <c r="H42" i="20" s="1"/>
  <c r="J48" i="13"/>
  <c r="G42" i="20" s="1"/>
  <c r="I48" i="13"/>
  <c r="F42" i="20" s="1"/>
  <c r="H48" i="13"/>
  <c r="E42" i="20" s="1"/>
  <c r="G48" i="13"/>
  <c r="D42" i="20" s="1"/>
  <c r="M47" i="13"/>
  <c r="M46" i="13"/>
  <c r="M45" i="13"/>
  <c r="M44" i="13"/>
  <c r="L43" i="13"/>
  <c r="I36" i="20" s="1"/>
  <c r="K43" i="13"/>
  <c r="H36" i="20" s="1"/>
  <c r="J43" i="13"/>
  <c r="G36" i="20" s="1"/>
  <c r="I43" i="13"/>
  <c r="F36" i="20" s="1"/>
  <c r="H43" i="13"/>
  <c r="E36" i="20" s="1"/>
  <c r="G43" i="13"/>
  <c r="D36" i="20" s="1"/>
  <c r="M42" i="13"/>
  <c r="M41" i="13"/>
  <c r="M40" i="13"/>
  <c r="M39" i="13"/>
  <c r="M38" i="13"/>
  <c r="L37" i="13"/>
  <c r="I30" i="20" s="1"/>
  <c r="K37" i="13"/>
  <c r="H30" i="20" s="1"/>
  <c r="J37" i="13"/>
  <c r="G30" i="20" s="1"/>
  <c r="I37" i="13"/>
  <c r="F30" i="20" s="1"/>
  <c r="H37" i="13"/>
  <c r="E30" i="20" s="1"/>
  <c r="G37" i="13"/>
  <c r="D30" i="20" s="1"/>
  <c r="M36" i="13"/>
  <c r="M35" i="13"/>
  <c r="M34" i="13"/>
  <c r="M33" i="13"/>
  <c r="M32" i="13"/>
  <c r="I24" i="20"/>
  <c r="H24" i="20"/>
  <c r="G24" i="20"/>
  <c r="F24" i="20"/>
  <c r="E24" i="20"/>
  <c r="D24" i="20"/>
  <c r="M30" i="13"/>
  <c r="L20" i="13"/>
  <c r="I18" i="20" s="1"/>
  <c r="K20" i="13"/>
  <c r="H18" i="20" s="1"/>
  <c r="J20" i="13"/>
  <c r="G18" i="20" s="1"/>
  <c r="I20" i="13"/>
  <c r="F18" i="20" s="1"/>
  <c r="H20" i="13"/>
  <c r="E18" i="20" s="1"/>
  <c r="G20" i="13"/>
  <c r="D18" i="20" s="1"/>
  <c r="M19" i="13"/>
  <c r="M17" i="13"/>
  <c r="M16" i="13"/>
  <c r="M15" i="13"/>
  <c r="L14" i="13"/>
  <c r="I12" i="20" s="1"/>
  <c r="K14" i="13"/>
  <c r="H12" i="20" s="1"/>
  <c r="J14" i="13"/>
  <c r="G12" i="20" s="1"/>
  <c r="I14" i="13"/>
  <c r="F12" i="20" s="1"/>
  <c r="H14" i="13"/>
  <c r="G14" i="13"/>
  <c r="D12" i="20" s="1"/>
  <c r="M13" i="13"/>
  <c r="M12" i="13"/>
  <c r="M10" i="13"/>
  <c r="M9" i="13"/>
  <c r="L8" i="13"/>
  <c r="I6" i="20" s="1"/>
  <c r="K8" i="13"/>
  <c r="H6" i="20" s="1"/>
  <c r="J8" i="13"/>
  <c r="G6" i="20" s="1"/>
  <c r="I8" i="13"/>
  <c r="F6" i="20" s="1"/>
  <c r="H8" i="13"/>
  <c r="E6" i="20" s="1"/>
  <c r="G8" i="13"/>
  <c r="M7" i="13"/>
  <c r="M5" i="13"/>
  <c r="M4" i="13"/>
  <c r="M3" i="13"/>
  <c r="M119" i="19"/>
  <c r="M118" i="19"/>
  <c r="L108" i="19"/>
  <c r="I103" i="20" s="1"/>
  <c r="K108" i="19"/>
  <c r="H103" i="20" s="1"/>
  <c r="J108" i="19"/>
  <c r="G103" i="20" s="1"/>
  <c r="I108" i="19"/>
  <c r="F103" i="20" s="1"/>
  <c r="H108" i="19"/>
  <c r="E103" i="20" s="1"/>
  <c r="G108" i="19"/>
  <c r="D103" i="20" s="1"/>
  <c r="M107" i="19"/>
  <c r="M106" i="19"/>
  <c r="M105" i="19"/>
  <c r="M104" i="19"/>
  <c r="M103" i="19"/>
  <c r="L102" i="19"/>
  <c r="I97" i="20" s="1"/>
  <c r="K102" i="19"/>
  <c r="H97" i="20" s="1"/>
  <c r="J102" i="19"/>
  <c r="G97" i="20" s="1"/>
  <c r="I102" i="19"/>
  <c r="F97" i="20" s="1"/>
  <c r="H102" i="19"/>
  <c r="E97" i="20" s="1"/>
  <c r="G102" i="19"/>
  <c r="D97" i="20" s="1"/>
  <c r="M101" i="19"/>
  <c r="M100" i="19"/>
  <c r="M99" i="19"/>
  <c r="M98" i="19"/>
  <c r="M97" i="19"/>
  <c r="L96" i="19"/>
  <c r="I91" i="20" s="1"/>
  <c r="K96" i="19"/>
  <c r="H91" i="20" s="1"/>
  <c r="J96" i="19"/>
  <c r="G91" i="20" s="1"/>
  <c r="I96" i="19"/>
  <c r="F91" i="20" s="1"/>
  <c r="H96" i="19"/>
  <c r="E91" i="20" s="1"/>
  <c r="G96" i="19"/>
  <c r="D91" i="20" s="1"/>
  <c r="M95" i="19"/>
  <c r="M94" i="19"/>
  <c r="M93" i="19"/>
  <c r="M92" i="19"/>
  <c r="M91" i="19"/>
  <c r="L90" i="19"/>
  <c r="I85" i="20" s="1"/>
  <c r="K90" i="19"/>
  <c r="H85" i="20" s="1"/>
  <c r="J90" i="19"/>
  <c r="G85" i="20" s="1"/>
  <c r="I90" i="19"/>
  <c r="F85" i="20" s="1"/>
  <c r="H90" i="19"/>
  <c r="E85" i="20" s="1"/>
  <c r="G90" i="19"/>
  <c r="D85" i="20" s="1"/>
  <c r="M89" i="19"/>
  <c r="M88" i="19"/>
  <c r="M87" i="19"/>
  <c r="M86" i="19"/>
  <c r="M85" i="19"/>
  <c r="L84" i="19"/>
  <c r="I79" i="20" s="1"/>
  <c r="K84" i="19"/>
  <c r="H79" i="20" s="1"/>
  <c r="J84" i="19"/>
  <c r="G79" i="20" s="1"/>
  <c r="I84" i="19"/>
  <c r="F79" i="20" s="1"/>
  <c r="H84" i="19"/>
  <c r="E79" i="20" s="1"/>
  <c r="G84" i="19"/>
  <c r="D79" i="20" s="1"/>
  <c r="M83" i="19"/>
  <c r="M82" i="19"/>
  <c r="M81" i="19"/>
  <c r="M80" i="19"/>
  <c r="M79" i="19"/>
  <c r="L78" i="19"/>
  <c r="I73" i="20" s="1"/>
  <c r="K78" i="19"/>
  <c r="H73" i="20" s="1"/>
  <c r="J78" i="19"/>
  <c r="G73" i="20" s="1"/>
  <c r="I78" i="19"/>
  <c r="F73" i="20" s="1"/>
  <c r="H78" i="19"/>
  <c r="E73" i="20" s="1"/>
  <c r="G78" i="19"/>
  <c r="D73" i="20" s="1"/>
  <c r="M77" i="19"/>
  <c r="M76" i="19"/>
  <c r="M75" i="19"/>
  <c r="M74" i="19"/>
  <c r="M73" i="19"/>
  <c r="L72" i="19"/>
  <c r="I67" i="20" s="1"/>
  <c r="K72" i="19"/>
  <c r="H67" i="20" s="1"/>
  <c r="J72" i="19"/>
  <c r="G67" i="20" s="1"/>
  <c r="I72" i="19"/>
  <c r="F67" i="20" s="1"/>
  <c r="H72" i="19"/>
  <c r="E67" i="20" s="1"/>
  <c r="G72" i="19"/>
  <c r="D67" i="20" s="1"/>
  <c r="M71" i="19"/>
  <c r="M69" i="19"/>
  <c r="M68" i="19"/>
  <c r="L67" i="19"/>
  <c r="I62" i="20" s="1"/>
  <c r="K67" i="19"/>
  <c r="H62" i="20" s="1"/>
  <c r="J67" i="19"/>
  <c r="G62" i="20" s="1"/>
  <c r="I67" i="19"/>
  <c r="F62" i="20" s="1"/>
  <c r="H67" i="19"/>
  <c r="E62" i="20" s="1"/>
  <c r="G67" i="19"/>
  <c r="D62" i="20" s="1"/>
  <c r="M66" i="19"/>
  <c r="M65" i="19"/>
  <c r="M64" i="19"/>
  <c r="M63" i="19"/>
  <c r="L62" i="19"/>
  <c r="I57" i="20" s="1"/>
  <c r="K62" i="19"/>
  <c r="H57" i="20" s="1"/>
  <c r="J62" i="19"/>
  <c r="G57" i="20" s="1"/>
  <c r="I62" i="19"/>
  <c r="F57" i="20" s="1"/>
  <c r="H62" i="19"/>
  <c r="E57" i="20" s="1"/>
  <c r="G62" i="19"/>
  <c r="D57" i="20" s="1"/>
  <c r="M61" i="19"/>
  <c r="M60" i="19"/>
  <c r="M59" i="19"/>
  <c r="M58" i="19"/>
  <c r="L57" i="19"/>
  <c r="I51" i="20" s="1"/>
  <c r="K57" i="19"/>
  <c r="H51" i="20" s="1"/>
  <c r="J57" i="19"/>
  <c r="G51" i="20" s="1"/>
  <c r="I57" i="19"/>
  <c r="F51" i="20" s="1"/>
  <c r="H57" i="19"/>
  <c r="E51" i="20" s="1"/>
  <c r="G57" i="19"/>
  <c r="D51" i="20" s="1"/>
  <c r="M56" i="19"/>
  <c r="M54" i="19"/>
  <c r="M53" i="19"/>
  <c r="M52" i="19"/>
  <c r="L51" i="19"/>
  <c r="I45" i="20" s="1"/>
  <c r="K51" i="19"/>
  <c r="H45" i="20" s="1"/>
  <c r="J51" i="19"/>
  <c r="G45" i="20" s="1"/>
  <c r="I51" i="19"/>
  <c r="F45" i="20" s="1"/>
  <c r="H51" i="19"/>
  <c r="E45" i="20" s="1"/>
  <c r="G51" i="19"/>
  <c r="D45" i="20" s="1"/>
  <c r="M50" i="19"/>
  <c r="M49" i="19"/>
  <c r="M48" i="19"/>
  <c r="M47" i="19"/>
  <c r="M46" i="19"/>
  <c r="L45" i="19"/>
  <c r="I40" i="20" s="1"/>
  <c r="K45" i="19"/>
  <c r="H40" i="20" s="1"/>
  <c r="J45" i="19"/>
  <c r="G40" i="20" s="1"/>
  <c r="I45" i="19"/>
  <c r="F40" i="20" s="1"/>
  <c r="H45" i="19"/>
  <c r="E40" i="20" s="1"/>
  <c r="G45" i="19"/>
  <c r="D40" i="20" s="1"/>
  <c r="M44" i="19"/>
  <c r="M43" i="19"/>
  <c r="M42" i="19"/>
  <c r="M41" i="19"/>
  <c r="L40" i="19"/>
  <c r="I34" i="20" s="1"/>
  <c r="K40" i="19"/>
  <c r="H34" i="20" s="1"/>
  <c r="J40" i="19"/>
  <c r="G34" i="20" s="1"/>
  <c r="I40" i="19"/>
  <c r="F34" i="20" s="1"/>
  <c r="H40" i="19"/>
  <c r="E34" i="20" s="1"/>
  <c r="G40" i="19"/>
  <c r="D34" i="20" s="1"/>
  <c r="M39" i="19"/>
  <c r="M38" i="19"/>
  <c r="M37" i="19"/>
  <c r="M36" i="19"/>
  <c r="M35" i="19"/>
  <c r="L34" i="19"/>
  <c r="I28" i="20" s="1"/>
  <c r="K34" i="19"/>
  <c r="H28" i="20" s="1"/>
  <c r="J34" i="19"/>
  <c r="G28" i="20" s="1"/>
  <c r="I34" i="19"/>
  <c r="F28" i="20" s="1"/>
  <c r="H34" i="19"/>
  <c r="E28" i="20" s="1"/>
  <c r="G34" i="19"/>
  <c r="D28" i="20" s="1"/>
  <c r="M33" i="19"/>
  <c r="M32" i="19"/>
  <c r="M31" i="19"/>
  <c r="M30" i="19"/>
  <c r="M29" i="19"/>
  <c r="L28" i="19"/>
  <c r="I22" i="20" s="1"/>
  <c r="K28" i="19"/>
  <c r="H22" i="20" s="1"/>
  <c r="J28" i="19"/>
  <c r="G22" i="20" s="1"/>
  <c r="F22" i="20"/>
  <c r="H28" i="19"/>
  <c r="E22" i="20" s="1"/>
  <c r="G28" i="19"/>
  <c r="D22" i="20" s="1"/>
  <c r="M23" i="19"/>
  <c r="M22" i="19"/>
  <c r="M21" i="19"/>
  <c r="L20" i="19"/>
  <c r="I16" i="20" s="1"/>
  <c r="K20" i="19"/>
  <c r="H16" i="20" s="1"/>
  <c r="J20" i="19"/>
  <c r="G16" i="20" s="1"/>
  <c r="I20" i="19"/>
  <c r="F16" i="20" s="1"/>
  <c r="H20" i="19"/>
  <c r="E16" i="20" s="1"/>
  <c r="G20" i="19"/>
  <c r="D16" i="20" s="1"/>
  <c r="J16" i="20" s="1"/>
  <c r="M19" i="19"/>
  <c r="M17" i="19"/>
  <c r="M16" i="19"/>
  <c r="M15" i="19"/>
  <c r="L14" i="19"/>
  <c r="I10" i="20" s="1"/>
  <c r="K14" i="19"/>
  <c r="H10" i="20" s="1"/>
  <c r="J14" i="19"/>
  <c r="G10" i="20" s="1"/>
  <c r="I14" i="19"/>
  <c r="F10" i="20" s="1"/>
  <c r="H14" i="19"/>
  <c r="E10" i="20" s="1"/>
  <c r="G14" i="19"/>
  <c r="D10" i="20" s="1"/>
  <c r="M13" i="19"/>
  <c r="M12" i="19"/>
  <c r="M10" i="19"/>
  <c r="M9" i="19"/>
  <c r="L8" i="19"/>
  <c r="I4" i="20" s="1"/>
  <c r="K8" i="19"/>
  <c r="H4" i="20" s="1"/>
  <c r="J8" i="19"/>
  <c r="G4" i="20" s="1"/>
  <c r="I8" i="19"/>
  <c r="F4" i="20" s="1"/>
  <c r="H8" i="19"/>
  <c r="G8" i="19"/>
  <c r="M7" i="19"/>
  <c r="M5" i="19"/>
  <c r="M4" i="19"/>
  <c r="M3" i="19"/>
  <c r="L105" i="17"/>
  <c r="I96" i="20" s="1"/>
  <c r="K105" i="17"/>
  <c r="H96" i="20" s="1"/>
  <c r="J105" i="17"/>
  <c r="G96" i="20" s="1"/>
  <c r="I105" i="17"/>
  <c r="F96" i="20" s="1"/>
  <c r="H105" i="17"/>
  <c r="E96" i="20" s="1"/>
  <c r="G105" i="17"/>
  <c r="D96" i="20" s="1"/>
  <c r="M104" i="17"/>
  <c r="M103" i="17"/>
  <c r="M102" i="17"/>
  <c r="M101" i="17"/>
  <c r="M100" i="17"/>
  <c r="L87" i="17"/>
  <c r="I78" i="20" s="1"/>
  <c r="K87" i="17"/>
  <c r="H78" i="20" s="1"/>
  <c r="J87" i="17"/>
  <c r="G78" i="20" s="1"/>
  <c r="I87" i="17"/>
  <c r="F78" i="20" s="1"/>
  <c r="H87" i="17"/>
  <c r="E78" i="20" s="1"/>
  <c r="G87" i="17"/>
  <c r="D78" i="20" s="1"/>
  <c r="M86" i="17"/>
  <c r="M85" i="17"/>
  <c r="M84" i="17"/>
  <c r="M83" i="17"/>
  <c r="M82" i="17"/>
  <c r="L93" i="17"/>
  <c r="I84" i="20" s="1"/>
  <c r="K93" i="17"/>
  <c r="H84" i="20" s="1"/>
  <c r="J93" i="17"/>
  <c r="G84" i="20" s="1"/>
  <c r="I93" i="17"/>
  <c r="F84" i="20" s="1"/>
  <c r="H93" i="17"/>
  <c r="E84" i="20" s="1"/>
  <c r="G93" i="17"/>
  <c r="D84" i="20" s="1"/>
  <c r="M92" i="17"/>
  <c r="M91" i="17"/>
  <c r="M90" i="17"/>
  <c r="M89" i="17"/>
  <c r="M88" i="17"/>
  <c r="L99" i="17"/>
  <c r="I90" i="20" s="1"/>
  <c r="K99" i="17"/>
  <c r="H90" i="20" s="1"/>
  <c r="J99" i="17"/>
  <c r="G90" i="20" s="1"/>
  <c r="I99" i="17"/>
  <c r="F90" i="20" s="1"/>
  <c r="H99" i="17"/>
  <c r="E90" i="20" s="1"/>
  <c r="G99" i="17"/>
  <c r="D90" i="20" s="1"/>
  <c r="M98" i="17"/>
  <c r="M97" i="17"/>
  <c r="M96" i="17"/>
  <c r="M95" i="17"/>
  <c r="M94" i="17"/>
  <c r="J98" i="20" l="1"/>
  <c r="J18" i="20"/>
  <c r="J24" i="20"/>
  <c r="J10" i="20"/>
  <c r="L114" i="18"/>
  <c r="L116" i="18" s="1"/>
  <c r="L119" i="18" s="1"/>
  <c r="M106" i="13"/>
  <c r="J87" i="20"/>
  <c r="M48" i="13"/>
  <c r="H113" i="13"/>
  <c r="M65" i="13"/>
  <c r="M8" i="13"/>
  <c r="M54" i="13"/>
  <c r="L113" i="13"/>
  <c r="M70" i="13"/>
  <c r="M94" i="13"/>
  <c r="M37" i="13"/>
  <c r="E12" i="20"/>
  <c r="J12" i="20" s="1"/>
  <c r="M43" i="13"/>
  <c r="M82" i="13"/>
  <c r="J30" i="20"/>
  <c r="G113" i="13"/>
  <c r="M14" i="13"/>
  <c r="M112" i="13"/>
  <c r="M20" i="13"/>
  <c r="H120" i="13"/>
  <c r="J120" i="13"/>
  <c r="M60" i="13"/>
  <c r="M100" i="13"/>
  <c r="D6" i="20"/>
  <c r="J6" i="20" s="1"/>
  <c r="I120" i="13"/>
  <c r="J113" i="13"/>
  <c r="J81" i="20"/>
  <c r="M88" i="13"/>
  <c r="K113" i="13"/>
  <c r="M76" i="13"/>
  <c r="M95" i="18"/>
  <c r="M83" i="18"/>
  <c r="H108" i="18"/>
  <c r="G109" i="19"/>
  <c r="M20" i="19"/>
  <c r="M57" i="19"/>
  <c r="M96" i="19"/>
  <c r="M28" i="19"/>
  <c r="M45" i="19"/>
  <c r="M102" i="19"/>
  <c r="H109" i="19"/>
  <c r="M62" i="19"/>
  <c r="M67" i="19"/>
  <c r="M84" i="19"/>
  <c r="F89" i="20"/>
  <c r="M34" i="19"/>
  <c r="D4" i="20"/>
  <c r="M8" i="19"/>
  <c r="E4" i="20"/>
  <c r="L116" i="19"/>
  <c r="M51" i="19"/>
  <c r="M108" i="19"/>
  <c r="M14" i="19"/>
  <c r="L109" i="19"/>
  <c r="M40" i="19"/>
  <c r="M90" i="19"/>
  <c r="M72" i="19"/>
  <c r="M105" i="17"/>
  <c r="E95" i="20"/>
  <c r="J97" i="20"/>
  <c r="J104" i="20"/>
  <c r="F95" i="20"/>
  <c r="J51" i="20"/>
  <c r="J78" i="20"/>
  <c r="I83" i="20"/>
  <c r="E89" i="20"/>
  <c r="J57" i="20"/>
  <c r="J34" i="20"/>
  <c r="H89" i="20"/>
  <c r="J42" i="20"/>
  <c r="F83" i="20"/>
  <c r="I89" i="20"/>
  <c r="E83" i="20"/>
  <c r="H83" i="20"/>
  <c r="J40" i="20"/>
  <c r="J47" i="20"/>
  <c r="G83" i="20"/>
  <c r="G95" i="20"/>
  <c r="E101" i="20"/>
  <c r="F101" i="20"/>
  <c r="I95" i="20"/>
  <c r="D83" i="20"/>
  <c r="J62" i="20"/>
  <c r="G101" i="20"/>
  <c r="G89" i="20"/>
  <c r="H101" i="20"/>
  <c r="I101" i="20"/>
  <c r="J105" i="20"/>
  <c r="H95" i="20"/>
  <c r="K108" i="18"/>
  <c r="K109" i="19"/>
  <c r="G108" i="18"/>
  <c r="I109" i="19"/>
  <c r="M78" i="19"/>
  <c r="J108" i="18"/>
  <c r="J109" i="19"/>
  <c r="J73" i="20"/>
  <c r="M77" i="18"/>
  <c r="I108" i="18"/>
  <c r="J45" i="20"/>
  <c r="J67" i="20"/>
  <c r="J79" i="20"/>
  <c r="J91" i="20"/>
  <c r="J80" i="20"/>
  <c r="J99" i="20"/>
  <c r="J36" i="20"/>
  <c r="J35" i="20"/>
  <c r="J85" i="20"/>
  <c r="J41" i="20"/>
  <c r="J52" i="20"/>
  <c r="J75" i="20"/>
  <c r="J29" i="20"/>
  <c r="J28" i="20"/>
  <c r="J22" i="20"/>
  <c r="J23" i="20"/>
  <c r="J59" i="20"/>
  <c r="J63" i="20"/>
  <c r="J92" i="20"/>
  <c r="J64" i="20"/>
  <c r="J90" i="20"/>
  <c r="J84" i="20"/>
  <c r="J96" i="20"/>
  <c r="J93" i="20"/>
  <c r="J74" i="20"/>
  <c r="J86" i="20"/>
  <c r="J58" i="20"/>
  <c r="J103" i="20"/>
  <c r="D101" i="20"/>
  <c r="D95" i="20"/>
  <c r="D89" i="20"/>
  <c r="J46" i="20"/>
  <c r="G116" i="19"/>
  <c r="I113" i="13"/>
  <c r="K120" i="13"/>
  <c r="G115" i="18"/>
  <c r="H116" i="19"/>
  <c r="L120" i="13"/>
  <c r="H115" i="18"/>
  <c r="I116" i="19"/>
  <c r="I115" i="18"/>
  <c r="J116" i="19"/>
  <c r="J115" i="19" s="1"/>
  <c r="J117" i="19" s="1"/>
  <c r="J120" i="19" s="1"/>
  <c r="J115" i="18"/>
  <c r="K116" i="19"/>
  <c r="G120" i="13"/>
  <c r="K115" i="18"/>
  <c r="M87" i="17"/>
  <c r="M93" i="17"/>
  <c r="M99" i="17"/>
  <c r="M122" i="17"/>
  <c r="M121" i="17"/>
  <c r="L111" i="17"/>
  <c r="I102" i="20" s="1"/>
  <c r="I107" i="20" s="1"/>
  <c r="K111" i="17"/>
  <c r="H102" i="20" s="1"/>
  <c r="H107" i="20" s="1"/>
  <c r="J111" i="17"/>
  <c r="G102" i="20" s="1"/>
  <c r="G107" i="20" s="1"/>
  <c r="I111" i="17"/>
  <c r="F102" i="20" s="1"/>
  <c r="F107" i="20" s="1"/>
  <c r="H111" i="17"/>
  <c r="E102" i="20" s="1"/>
  <c r="E107" i="20" s="1"/>
  <c r="G111" i="17"/>
  <c r="D102" i="20" s="1"/>
  <c r="D107" i="20" s="1"/>
  <c r="M110" i="17"/>
  <c r="M109" i="17"/>
  <c r="M108" i="17"/>
  <c r="M107" i="17"/>
  <c r="M106" i="17"/>
  <c r="L81" i="17"/>
  <c r="I72" i="20" s="1"/>
  <c r="I77" i="20" s="1"/>
  <c r="K81" i="17"/>
  <c r="H72" i="20" s="1"/>
  <c r="H77" i="20" s="1"/>
  <c r="J81" i="17"/>
  <c r="G72" i="20" s="1"/>
  <c r="G77" i="20" s="1"/>
  <c r="I81" i="17"/>
  <c r="F72" i="20" s="1"/>
  <c r="F77" i="20" s="1"/>
  <c r="H81" i="17"/>
  <c r="G81" i="17"/>
  <c r="D72" i="20" s="1"/>
  <c r="D77" i="20" s="1"/>
  <c r="M80" i="17"/>
  <c r="M79" i="17"/>
  <c r="M78" i="17"/>
  <c r="M77" i="17"/>
  <c r="M76" i="17"/>
  <c r="L75" i="17"/>
  <c r="I66" i="20" s="1"/>
  <c r="I71" i="20" s="1"/>
  <c r="K75" i="17"/>
  <c r="J75" i="17"/>
  <c r="G66" i="20" s="1"/>
  <c r="G71" i="20" s="1"/>
  <c r="I75" i="17"/>
  <c r="F66" i="20" s="1"/>
  <c r="F71" i="20" s="1"/>
  <c r="H75" i="17"/>
  <c r="E66" i="20" s="1"/>
  <c r="E71" i="20" s="1"/>
  <c r="G75" i="17"/>
  <c r="D66" i="20" s="1"/>
  <c r="D71" i="20" s="1"/>
  <c r="M74" i="17"/>
  <c r="M73" i="17"/>
  <c r="M71" i="17"/>
  <c r="M70" i="17"/>
  <c r="L69" i="17"/>
  <c r="I61" i="20" s="1"/>
  <c r="I65" i="20" s="1"/>
  <c r="K69" i="17"/>
  <c r="H61" i="20" s="1"/>
  <c r="H65" i="20" s="1"/>
  <c r="J69" i="17"/>
  <c r="G61" i="20" s="1"/>
  <c r="G65" i="20" s="1"/>
  <c r="I69" i="17"/>
  <c r="F61" i="20" s="1"/>
  <c r="F65" i="20" s="1"/>
  <c r="H69" i="17"/>
  <c r="E61" i="20" s="1"/>
  <c r="E65" i="20" s="1"/>
  <c r="G69" i="17"/>
  <c r="D61" i="20" s="1"/>
  <c r="D65" i="20" s="1"/>
  <c r="M68" i="17"/>
  <c r="M67" i="17"/>
  <c r="M66" i="17"/>
  <c r="M65" i="17"/>
  <c r="L64" i="17"/>
  <c r="I56" i="20" s="1"/>
  <c r="K64" i="17"/>
  <c r="H56" i="20" s="1"/>
  <c r="H60" i="20" s="1"/>
  <c r="J64" i="17"/>
  <c r="G56" i="20" s="1"/>
  <c r="G60" i="20" s="1"/>
  <c r="I64" i="17"/>
  <c r="F56" i="20" s="1"/>
  <c r="F60" i="20" s="1"/>
  <c r="H64" i="17"/>
  <c r="E56" i="20" s="1"/>
  <c r="E60" i="20" s="1"/>
  <c r="G64" i="17"/>
  <c r="D56" i="20" s="1"/>
  <c r="D60" i="20" s="1"/>
  <c r="M63" i="17"/>
  <c r="M62" i="17"/>
  <c r="M61" i="17"/>
  <c r="M60" i="17"/>
  <c r="L59" i="17"/>
  <c r="I50" i="20" s="1"/>
  <c r="I55" i="20" s="1"/>
  <c r="K59" i="17"/>
  <c r="H50" i="20" s="1"/>
  <c r="H55" i="20" s="1"/>
  <c r="J59" i="17"/>
  <c r="G50" i="20" s="1"/>
  <c r="G55" i="20" s="1"/>
  <c r="I59" i="17"/>
  <c r="F50" i="20" s="1"/>
  <c r="F55" i="20" s="1"/>
  <c r="H59" i="17"/>
  <c r="E50" i="20" s="1"/>
  <c r="E55" i="20" s="1"/>
  <c r="G59" i="17"/>
  <c r="D50" i="20" s="1"/>
  <c r="M58" i="17"/>
  <c r="M56" i="17"/>
  <c r="M55" i="17"/>
  <c r="M54" i="17"/>
  <c r="L53" i="17"/>
  <c r="I44" i="20" s="1"/>
  <c r="I49" i="20" s="1"/>
  <c r="K53" i="17"/>
  <c r="H44" i="20" s="1"/>
  <c r="H49" i="20" s="1"/>
  <c r="J53" i="17"/>
  <c r="G44" i="20" s="1"/>
  <c r="G49" i="20" s="1"/>
  <c r="I53" i="17"/>
  <c r="F44" i="20" s="1"/>
  <c r="F49" i="20" s="1"/>
  <c r="H53" i="17"/>
  <c r="E44" i="20" s="1"/>
  <c r="E49" i="20" s="1"/>
  <c r="G53" i="17"/>
  <c r="D44" i="20" s="1"/>
  <c r="M52" i="17"/>
  <c r="M51" i="17"/>
  <c r="M50" i="17"/>
  <c r="M49" i="17"/>
  <c r="M48" i="17"/>
  <c r="L47" i="17"/>
  <c r="I39" i="20" s="1"/>
  <c r="I43" i="20" s="1"/>
  <c r="K47" i="17"/>
  <c r="H39" i="20" s="1"/>
  <c r="H43" i="20" s="1"/>
  <c r="J47" i="17"/>
  <c r="G39" i="20" s="1"/>
  <c r="G43" i="20" s="1"/>
  <c r="I47" i="17"/>
  <c r="F39" i="20" s="1"/>
  <c r="F43" i="20" s="1"/>
  <c r="H47" i="17"/>
  <c r="E39" i="20" s="1"/>
  <c r="E43" i="20" s="1"/>
  <c r="G47" i="17"/>
  <c r="D39" i="20" s="1"/>
  <c r="D43" i="20" s="1"/>
  <c r="M46" i="17"/>
  <c r="M45" i="17"/>
  <c r="M44" i="17"/>
  <c r="M43" i="17"/>
  <c r="L42" i="17"/>
  <c r="I33" i="20" s="1"/>
  <c r="I38" i="20" s="1"/>
  <c r="K42" i="17"/>
  <c r="H33" i="20" s="1"/>
  <c r="H38" i="20" s="1"/>
  <c r="J42" i="17"/>
  <c r="G33" i="20" s="1"/>
  <c r="G38" i="20" s="1"/>
  <c r="I42" i="17"/>
  <c r="F33" i="20" s="1"/>
  <c r="H42" i="17"/>
  <c r="E33" i="20" s="1"/>
  <c r="E38" i="20" s="1"/>
  <c r="G42" i="17"/>
  <c r="D33" i="20" s="1"/>
  <c r="D38" i="20" s="1"/>
  <c r="M41" i="17"/>
  <c r="M40" i="17"/>
  <c r="M39" i="17"/>
  <c r="M38" i="17"/>
  <c r="M37" i="17"/>
  <c r="L36" i="17"/>
  <c r="I27" i="20" s="1"/>
  <c r="I32" i="20" s="1"/>
  <c r="K36" i="17"/>
  <c r="H27" i="20" s="1"/>
  <c r="H32" i="20" s="1"/>
  <c r="J36" i="17"/>
  <c r="G27" i="20" s="1"/>
  <c r="G32" i="20" s="1"/>
  <c r="I36" i="17"/>
  <c r="F27" i="20" s="1"/>
  <c r="F32" i="20" s="1"/>
  <c r="H36" i="17"/>
  <c r="E27" i="20" s="1"/>
  <c r="D27" i="20"/>
  <c r="D32" i="20" s="1"/>
  <c r="M35" i="17"/>
  <c r="M34" i="17"/>
  <c r="M33" i="17"/>
  <c r="M32" i="17"/>
  <c r="M31" i="17"/>
  <c r="I21" i="20"/>
  <c r="I26" i="20" s="1"/>
  <c r="H21" i="20"/>
  <c r="H26" i="20" s="1"/>
  <c r="G21" i="20"/>
  <c r="G26" i="20" s="1"/>
  <c r="F21" i="20"/>
  <c r="H30" i="17"/>
  <c r="E21" i="20" s="1"/>
  <c r="E26" i="20" s="1"/>
  <c r="D21" i="20"/>
  <c r="D26" i="20" s="1"/>
  <c r="M23" i="17"/>
  <c r="M22" i="17"/>
  <c r="M21" i="17"/>
  <c r="L20" i="17"/>
  <c r="I15" i="20" s="1"/>
  <c r="I20" i="20" s="1"/>
  <c r="K20" i="17"/>
  <c r="H15" i="20" s="1"/>
  <c r="H20" i="20" s="1"/>
  <c r="J20" i="17"/>
  <c r="G15" i="20" s="1"/>
  <c r="G20" i="20" s="1"/>
  <c r="I20" i="17"/>
  <c r="F15" i="20" s="1"/>
  <c r="F20" i="20" s="1"/>
  <c r="H20" i="17"/>
  <c r="E15" i="20" s="1"/>
  <c r="E20" i="20" s="1"/>
  <c r="G20" i="17"/>
  <c r="D15" i="20" s="1"/>
  <c r="M19" i="17"/>
  <c r="M17" i="17"/>
  <c r="M16" i="17"/>
  <c r="M15" i="17"/>
  <c r="L14" i="17"/>
  <c r="I9" i="20" s="1"/>
  <c r="I14" i="20" s="1"/>
  <c r="K14" i="17"/>
  <c r="H9" i="20" s="1"/>
  <c r="H14" i="20" s="1"/>
  <c r="J14" i="17"/>
  <c r="G9" i="20" s="1"/>
  <c r="G14" i="20" s="1"/>
  <c r="I14" i="17"/>
  <c r="F9" i="20" s="1"/>
  <c r="F14" i="20" s="1"/>
  <c r="H14" i="17"/>
  <c r="E9" i="20" s="1"/>
  <c r="G14" i="17"/>
  <c r="D9" i="20" s="1"/>
  <c r="D14" i="20" s="1"/>
  <c r="M13" i="17"/>
  <c r="M12" i="17"/>
  <c r="M10" i="17"/>
  <c r="M9" i="17"/>
  <c r="L8" i="17"/>
  <c r="K8" i="17"/>
  <c r="H3" i="20" s="1"/>
  <c r="H8" i="20" s="1"/>
  <c r="J8" i="17"/>
  <c r="G3" i="20" s="1"/>
  <c r="G8" i="20" s="1"/>
  <c r="I8" i="17"/>
  <c r="F3" i="20" s="1"/>
  <c r="F8" i="20" s="1"/>
  <c r="H8" i="17"/>
  <c r="E3" i="20" s="1"/>
  <c r="E8" i="20" s="1"/>
  <c r="G8" i="17"/>
  <c r="M7" i="17"/>
  <c r="M5" i="17"/>
  <c r="M4" i="17"/>
  <c r="M3" i="17"/>
  <c r="G115" i="20" l="1"/>
  <c r="H114" i="20"/>
  <c r="G114" i="20"/>
  <c r="I119" i="13"/>
  <c r="I121" i="13" s="1"/>
  <c r="I124" i="13" s="1"/>
  <c r="K114" i="18"/>
  <c r="K116" i="18" s="1"/>
  <c r="K119" i="18" s="1"/>
  <c r="G114" i="18"/>
  <c r="G116" i="18" s="1"/>
  <c r="G119" i="18" s="1"/>
  <c r="I114" i="18"/>
  <c r="I116" i="18" s="1"/>
  <c r="I119" i="18" s="1"/>
  <c r="L119" i="13"/>
  <c r="L121" i="13" s="1"/>
  <c r="L124" i="13" s="1"/>
  <c r="H119" i="13"/>
  <c r="H121" i="13" s="1"/>
  <c r="H124" i="13" s="1"/>
  <c r="J119" i="13"/>
  <c r="J121" i="13" s="1"/>
  <c r="J124" i="13" s="1"/>
  <c r="E14" i="20"/>
  <c r="E114" i="20" s="1"/>
  <c r="M120" i="13"/>
  <c r="K119" i="13"/>
  <c r="K121" i="13" s="1"/>
  <c r="K124" i="13" s="1"/>
  <c r="M113" i="13"/>
  <c r="M115" i="18"/>
  <c r="H115" i="19"/>
  <c r="H117" i="19" s="1"/>
  <c r="H120" i="19" s="1"/>
  <c r="M108" i="18"/>
  <c r="H114" i="18"/>
  <c r="H116" i="18" s="1"/>
  <c r="H119" i="18" s="1"/>
  <c r="J4" i="20"/>
  <c r="G115" i="19"/>
  <c r="G117" i="19" s="1"/>
  <c r="G120" i="19" s="1"/>
  <c r="J83" i="20"/>
  <c r="L115" i="19"/>
  <c r="L117" i="19" s="1"/>
  <c r="L120" i="19" s="1"/>
  <c r="J95" i="20"/>
  <c r="M109" i="19"/>
  <c r="I115" i="19"/>
  <c r="I117" i="19" s="1"/>
  <c r="I120" i="19" s="1"/>
  <c r="J44" i="20"/>
  <c r="J49" i="20" s="1"/>
  <c r="J50" i="20"/>
  <c r="J55" i="20" s="1"/>
  <c r="J27" i="20"/>
  <c r="J56" i="20"/>
  <c r="J60" i="20" s="1"/>
  <c r="J15" i="20"/>
  <c r="J20" i="20" s="1"/>
  <c r="D20" i="20"/>
  <c r="J61" i="20"/>
  <c r="J65" i="20" s="1"/>
  <c r="D49" i="20"/>
  <c r="D115" i="20" s="1"/>
  <c r="J39" i="20"/>
  <c r="J43" i="20" s="1"/>
  <c r="J102" i="20"/>
  <c r="J107" i="20" s="1"/>
  <c r="I60" i="20"/>
  <c r="I115" i="20" s="1"/>
  <c r="E32" i="20"/>
  <c r="I3" i="20"/>
  <c r="I8" i="20" s="1"/>
  <c r="I114" i="20" s="1"/>
  <c r="L112" i="17"/>
  <c r="D55" i="20"/>
  <c r="J101" i="20"/>
  <c r="J9" i="20"/>
  <c r="J14" i="20" s="1"/>
  <c r="D3" i="20"/>
  <c r="J21" i="20"/>
  <c r="J26" i="20" s="1"/>
  <c r="H66" i="20"/>
  <c r="K112" i="17"/>
  <c r="F26" i="20"/>
  <c r="F114" i="20" s="1"/>
  <c r="J89" i="20"/>
  <c r="J32" i="20"/>
  <c r="K115" i="19"/>
  <c r="K117" i="19" s="1"/>
  <c r="K120" i="19" s="1"/>
  <c r="J112" i="17"/>
  <c r="J114" i="18"/>
  <c r="J116" i="18" s="1"/>
  <c r="J119" i="18" s="1"/>
  <c r="E72" i="20"/>
  <c r="H112" i="17"/>
  <c r="I112" i="17"/>
  <c r="F38" i="20"/>
  <c r="F115" i="20" s="1"/>
  <c r="J33" i="20"/>
  <c r="J38" i="20" s="1"/>
  <c r="G119" i="13"/>
  <c r="G121" i="13" s="1"/>
  <c r="M116" i="19"/>
  <c r="M75" i="17"/>
  <c r="M53" i="17"/>
  <c r="M59" i="17"/>
  <c r="M64" i="17"/>
  <c r="M69" i="17"/>
  <c r="M81" i="17"/>
  <c r="M8" i="17"/>
  <c r="M20" i="17"/>
  <c r="M14" i="17"/>
  <c r="M111" i="17"/>
  <c r="M42" i="17"/>
  <c r="H119" i="17"/>
  <c r="L119" i="17"/>
  <c r="M47" i="17"/>
  <c r="I119" i="17"/>
  <c r="J119" i="17"/>
  <c r="G119" i="17"/>
  <c r="K119" i="17"/>
  <c r="M114" i="18" l="1"/>
  <c r="M119" i="13"/>
  <c r="M116" i="18"/>
  <c r="M119" i="18"/>
  <c r="M115" i="19"/>
  <c r="M120" i="19"/>
  <c r="J3" i="20"/>
  <c r="J8" i="20" s="1"/>
  <c r="D8" i="20"/>
  <c r="D114" i="20" s="1"/>
  <c r="H71" i="20"/>
  <c r="J66" i="20"/>
  <c r="J71" i="20" s="1"/>
  <c r="M117" i="19"/>
  <c r="J72" i="20"/>
  <c r="J77" i="20" s="1"/>
  <c r="E77" i="20"/>
  <c r="M112" i="17"/>
  <c r="G124" i="13"/>
  <c r="M121" i="13"/>
  <c r="K118" i="17"/>
  <c r="K120" i="17" s="1"/>
  <c r="K123" i="17" s="1"/>
  <c r="I118" i="17"/>
  <c r="H118" i="17"/>
  <c r="J118" i="17"/>
  <c r="L118" i="17"/>
  <c r="M119" i="17"/>
  <c r="G118" i="17"/>
  <c r="H115" i="20" l="1"/>
  <c r="E115" i="20"/>
  <c r="M124" i="13"/>
  <c r="L120" i="17"/>
  <c r="L123" i="17" s="1"/>
  <c r="H120" i="17"/>
  <c r="H123" i="17" s="1"/>
  <c r="G120" i="17"/>
  <c r="J120" i="17"/>
  <c r="J123" i="17" s="1"/>
  <c r="I120" i="17"/>
  <c r="I123" i="17" s="1"/>
  <c r="M118" i="17"/>
  <c r="L16" i="10"/>
  <c r="L13" i="10"/>
  <c r="K8" i="10"/>
  <c r="G12" i="10"/>
  <c r="J14" i="10"/>
  <c r="H13" i="10"/>
  <c r="J115" i="20" l="1"/>
  <c r="M120" i="17"/>
  <c r="G123" i="17"/>
  <c r="M123" i="17" s="1"/>
  <c r="G16" i="10"/>
  <c r="H9" i="10"/>
  <c r="L9" i="10"/>
  <c r="G15" i="10"/>
  <c r="K15" i="10"/>
  <c r="G8" i="10"/>
  <c r="K12" i="10"/>
  <c r="L15" i="10"/>
  <c r="H15" i="10"/>
  <c r="H16" i="10"/>
  <c r="H18" i="10"/>
  <c r="J6" i="10"/>
  <c r="J5" i="10"/>
  <c r="K4" i="10"/>
  <c r="J10" i="10"/>
  <c r="I16" i="10"/>
  <c r="H4" i="10"/>
  <c r="L4" i="10"/>
  <c r="G10" i="10"/>
  <c r="K10" i="10"/>
  <c r="J17" i="10"/>
  <c r="J16" i="10"/>
  <c r="G7" i="10"/>
  <c r="L18" i="10"/>
  <c r="I17" i="10"/>
  <c r="G19" i="10"/>
  <c r="K16" i="10"/>
  <c r="I11" i="10"/>
  <c r="J12" i="10"/>
  <c r="I9" i="10"/>
  <c r="I8" i="10"/>
  <c r="L8" i="10"/>
  <c r="I13" i="10"/>
  <c r="I18" i="10"/>
  <c r="G14" i="10"/>
  <c r="J11" i="10"/>
  <c r="G5" i="10"/>
  <c r="I3" i="10"/>
  <c r="H8" i="10"/>
  <c r="H12" i="10"/>
  <c r="L12" i="10"/>
  <c r="I15" i="10"/>
  <c r="G17" i="10"/>
  <c r="H14" i="10"/>
  <c r="G11" i="10"/>
  <c r="H6" i="10"/>
  <c r="H5" i="10"/>
  <c r="I4" i="10"/>
  <c r="H10" i="10"/>
  <c r="K17" i="10"/>
  <c r="K14" i="10"/>
  <c r="K6" i="10"/>
  <c r="K5" i="10"/>
  <c r="G6" i="10"/>
  <c r="J9" i="10"/>
  <c r="J13" i="10"/>
  <c r="J18" i="10"/>
  <c r="L14" i="10"/>
  <c r="K11" i="10"/>
  <c r="L6" i="10"/>
  <c r="L5" i="10"/>
  <c r="L10" i="10"/>
  <c r="J8" i="10"/>
  <c r="G9" i="10"/>
  <c r="K9" i="10"/>
  <c r="I12" i="10"/>
  <c r="G13" i="10"/>
  <c r="K13" i="10"/>
  <c r="J15" i="10"/>
  <c r="G18" i="10"/>
  <c r="K18" i="10"/>
  <c r="I14" i="10"/>
  <c r="H11" i="10"/>
  <c r="L11" i="10"/>
  <c r="I6" i="10"/>
  <c r="I5" i="10"/>
  <c r="J4" i="10"/>
  <c r="G4" i="10"/>
  <c r="I10" i="10"/>
  <c r="H17" i="10"/>
  <c r="L17" i="10"/>
  <c r="J3" i="10"/>
  <c r="G3" i="10"/>
  <c r="K3" i="10"/>
  <c r="H19" i="10"/>
  <c r="H3" i="10"/>
  <c r="L3" i="10"/>
  <c r="I19" i="10"/>
  <c r="L19" i="10"/>
  <c r="J19" i="10"/>
  <c r="M17" i="10" l="1"/>
  <c r="M6" i="10"/>
  <c r="M18" i="10"/>
  <c r="K19" i="10"/>
  <c r="M15" i="10" l="1"/>
  <c r="M14" i="10"/>
  <c r="M10" i="10"/>
  <c r="M11" i="10"/>
  <c r="H7" i="10" l="1"/>
  <c r="H23" i="10" s="1"/>
  <c r="L7" i="10"/>
  <c r="L23" i="10" s="1"/>
  <c r="K7" i="10"/>
  <c r="K23" i="10" s="1"/>
  <c r="J7" i="10"/>
  <c r="J23" i="10" s="1"/>
  <c r="I7" i="10"/>
  <c r="I23" i="10" s="1"/>
  <c r="M12" i="10"/>
  <c r="M13" i="10"/>
  <c r="M4" i="10"/>
  <c r="M8" i="10"/>
  <c r="M5" i="10"/>
  <c r="M16" i="10"/>
  <c r="M9" i="10"/>
  <c r="M7" i="10" l="1"/>
  <c r="M19" i="10"/>
  <c r="M3" i="10"/>
  <c r="G23" i="10"/>
  <c r="M23" i="10" l="1"/>
</calcChain>
</file>

<file path=xl/sharedStrings.xml><?xml version="1.0" encoding="utf-8"?>
<sst xmlns="http://schemas.openxmlformats.org/spreadsheetml/2006/main" count="1400" uniqueCount="126">
  <si>
    <t>Name</t>
  </si>
  <si>
    <t>Job Title</t>
  </si>
  <si>
    <t>Date claim / Invoice received</t>
  </si>
  <si>
    <t>Description</t>
  </si>
  <si>
    <t>Date of Meeting / Event</t>
  </si>
  <si>
    <t>Trip / Destination</t>
  </si>
  <si>
    <t>Air</t>
  </si>
  <si>
    <t>1st Class / Open (Rail &amp; Air)</t>
  </si>
  <si>
    <t>Rail / Tube / Bus</t>
  </si>
  <si>
    <t>Taxi / Mileage / Parking</t>
  </si>
  <si>
    <t>Accommodation / Meals</t>
  </si>
  <si>
    <t>Other</t>
  </si>
  <si>
    <t>Total</t>
  </si>
  <si>
    <t>Peter Thompson</t>
  </si>
  <si>
    <t>Chief Executive</t>
  </si>
  <si>
    <t>Peter Thompson Subtotal</t>
  </si>
  <si>
    <t>Member</t>
  </si>
  <si>
    <t xml:space="preserve">Ruth Wilde </t>
  </si>
  <si>
    <t>SUMMARY</t>
  </si>
  <si>
    <t>1st Class/Open Rail</t>
  </si>
  <si>
    <t>Rail/ Tube</t>
  </si>
  <si>
    <t>Taxi / Car / Parking</t>
  </si>
  <si>
    <t>TOTAL</t>
  </si>
  <si>
    <t>MEMBERS TOTALS</t>
  </si>
  <si>
    <t>SENIOR EXECUTIVE's TOTALS</t>
  </si>
  <si>
    <t>TOTAL MEMBERS &amp; DIRECTORS</t>
  </si>
  <si>
    <t>Other Staff</t>
  </si>
  <si>
    <t>N/A</t>
  </si>
  <si>
    <t>External Advisors:</t>
  </si>
  <si>
    <t>GRAND TOTALS</t>
  </si>
  <si>
    <t>Anthony Rutherford</t>
  </si>
  <si>
    <t>Richard Sydee</t>
  </si>
  <si>
    <t>Director of Strategy &amp; Corporate Affairs</t>
  </si>
  <si>
    <t>Director of Finance &amp; Resources</t>
  </si>
  <si>
    <t xml:space="preserve">Kate Brian </t>
  </si>
  <si>
    <t>Jonathan Herring</t>
  </si>
  <si>
    <t>Rachel Cutting</t>
  </si>
  <si>
    <t>Rachel Cutting Subtotal</t>
  </si>
  <si>
    <t xml:space="preserve"> MEMBERS &amp; DIRECTORS - EXPENSES CLAIMS / INVOICES RECEIVED BETWEEN 1ST APRIL 2018 AND 31ST MARCH 2019</t>
  </si>
  <si>
    <t>Yacoub Khalaf</t>
  </si>
  <si>
    <t>Q4</t>
  </si>
  <si>
    <t>Q3</t>
  </si>
  <si>
    <t>Q2</t>
  </si>
  <si>
    <t>Q1</t>
  </si>
  <si>
    <t xml:space="preserve">Sally Cheshire </t>
  </si>
  <si>
    <t xml:space="preserve">Anita Bharucha </t>
  </si>
  <si>
    <t xml:space="preserve">Rachel Cutting </t>
  </si>
  <si>
    <t xml:space="preserve">Bobbie Farsides </t>
  </si>
  <si>
    <t xml:space="preserve">Margaret Gilmore </t>
  </si>
  <si>
    <t xml:space="preserve">Anne Lampe </t>
  </si>
  <si>
    <t xml:space="preserve">Emma Cave </t>
  </si>
  <si>
    <t>o</t>
  </si>
  <si>
    <t>Director</t>
  </si>
  <si>
    <t>Claire Ettinghausen</t>
  </si>
  <si>
    <t>Debra Bloor</t>
  </si>
  <si>
    <t>Director of Compliance and Information</t>
  </si>
  <si>
    <t>Claire Ettinghausen Subtotal</t>
  </si>
  <si>
    <t>Gudrun Moore</t>
  </si>
  <si>
    <t>London</t>
  </si>
  <si>
    <t>Redfern</t>
  </si>
  <si>
    <t>Julia Chain</t>
  </si>
  <si>
    <t>Jason Kasraie</t>
  </si>
  <si>
    <t>Catharine Seddon</t>
  </si>
  <si>
    <t xml:space="preserve"> MEMBERS &amp; DIRECTORS - EXPENSES CLAIMS / INVOICES RECEIVED BETWEEN 1ST APRIL AND 30TH JUNE 2022</t>
  </si>
  <si>
    <t>Fances Ashcroft</t>
  </si>
  <si>
    <t>Tim Child</t>
  </si>
  <si>
    <t>Frances Flinter</t>
  </si>
  <si>
    <t>Zeynep Gurtin</t>
  </si>
  <si>
    <t>The Rt Revd Graham James</t>
  </si>
  <si>
    <t>Alex Kafetz</t>
  </si>
  <si>
    <t>Alison Marsden</t>
  </si>
  <si>
    <t>Alison McTavish</t>
  </si>
  <si>
    <t>Geeta Nargund</t>
  </si>
  <si>
    <t>Period(s)</t>
  </si>
  <si>
    <t xml:space="preserve"> MEMBERS &amp; DIRECTORS - EXPENSES CLAIMS / INVOICES RECEIVED BETWEEN 1ST APRIL AND 31ST MARCH 2023</t>
  </si>
  <si>
    <t>Attendance at PET Conference</t>
  </si>
  <si>
    <t>Attendance at Audit and Governance Committee</t>
  </si>
  <si>
    <t>Attendance at Authority meeting</t>
  </si>
  <si>
    <t>Attendance at 2 Redman Place</t>
  </si>
  <si>
    <t>Premium / Open (Rail &amp; Air)</t>
  </si>
  <si>
    <t>Richard Sydee Subtotal</t>
  </si>
  <si>
    <t xml:space="preserve"> MEMBERS &amp; DIRECTORS - EXPENSES CLAIMS / INVOICES RECEIVED BETWEEN 1ST JULY AND 30TH SEPTEMBER 2022</t>
  </si>
  <si>
    <t>Attend Inspection Centre 0086</t>
  </si>
  <si>
    <t>Bromley</t>
  </si>
  <si>
    <t>Oxford</t>
  </si>
  <si>
    <t>Meeting w/Authority - Fertility Partnership/ Oxford University</t>
  </si>
  <si>
    <t>Leeds</t>
  </si>
  <si>
    <t>Meeting at Northern Nurses</t>
  </si>
  <si>
    <t xml:space="preserve"> MEMBERS &amp; DIRECTORS - EXPENSES CLAIMS / INVOICES RECEIVED BETWEEN 1ST OCTOBERL AND 31ST DECEMBER 2022</t>
  </si>
  <si>
    <t>Attendnace at 2 Redman Place - Board meeting</t>
  </si>
  <si>
    <t>Attendnace at 2 Redman Place - Board Workshop&amp;Meeting</t>
  </si>
  <si>
    <t>Attendnace at 2 Redman Place - Audit Committee meeting</t>
  </si>
  <si>
    <t>Attendance at PR Event</t>
  </si>
  <si>
    <t>Attendance at 2 Redman Place - Board Workshop&amp;Meeting</t>
  </si>
  <si>
    <t>Attendance at 2 Redman Place Board meeting</t>
  </si>
  <si>
    <t>Attendance at HTA SMT meting</t>
  </si>
  <si>
    <t>Belfast</t>
  </si>
  <si>
    <t>Manchester</t>
  </si>
  <si>
    <t>Attendance at Gov Finance Conference</t>
  </si>
  <si>
    <t>Attemdance at 2 Redman Place - canx charge</t>
  </si>
  <si>
    <t>Newcastle</t>
  </si>
  <si>
    <t>Fertility Clinic visit</t>
  </si>
  <si>
    <t>Authority meeting attendance</t>
  </si>
  <si>
    <t>Ctm</t>
  </si>
  <si>
    <t>Attendance at SCAAC meeting</t>
  </si>
  <si>
    <t>Attendance clinic visit</t>
  </si>
  <si>
    <t>Attendance at Authority meeting/workshop</t>
  </si>
  <si>
    <t>Attendance at Audit Committee meeting</t>
  </si>
  <si>
    <t>Attendance at DHSC/ALB review</t>
  </si>
  <si>
    <t>Attendance at CMG meeting</t>
  </si>
  <si>
    <t>Meeting with clinic</t>
  </si>
  <si>
    <t>Cariff</t>
  </si>
  <si>
    <t>Cambridge</t>
  </si>
  <si>
    <t>Attendance at Board meeting</t>
  </si>
  <si>
    <t>Atteandce at Board meeting</t>
  </si>
  <si>
    <t>Glasgoq</t>
  </si>
  <si>
    <t>External meeting</t>
  </si>
  <si>
    <t>Leicester</t>
  </si>
  <si>
    <t>Dundee</t>
  </si>
  <si>
    <t>Attendance at 2 Redman place (all-staff event)</t>
  </si>
  <si>
    <t>Attendnace at Fertility 2023 conference</t>
  </si>
  <si>
    <t xml:space="preserve">Attendance at 2 Redman place </t>
  </si>
  <si>
    <t>Attendance at 2 Redman place  - CMG meeting</t>
  </si>
  <si>
    <t>Attendance at 2 Redman place  - CMG/DHSC meeting</t>
  </si>
  <si>
    <t xml:space="preserve"> MEMBERS &amp; DIRECTORS - EXPENSES CLAIMS / INVOICES RECEIVED BETWEEN 1ST JANUARY AND 31ST MARCH 2023</t>
  </si>
  <si>
    <t>MEMBERS'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</si>
</sst>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dd/mm/yyyy;@"/>
    <numFmt numFmtId="165" formatCode="dd\-mm\-yyyy"/>
    <numFmt numFmtId="166" formatCode="_(* #,##0.00_);_(* \(#,##0.00\);_(* &quot;-&quot;??_);_(@_)"/>
    <numFmt numFmtId="167" formatCode="_-* #,##0.000_-;\-* #,##0.000_-;_-* &quot;-&quot;??_-;_-@_-"/>
    <numFmt numFmtId="168" formatCode="#,##0_ ;[Red]\-#,##0\ 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theme="1"/>
      <name val="Arial Narrow"/>
      <family val="2"/>
    </font>
    <font>
      <sz val="11"/>
      <color rgb="FF006100"/>
      <name val="Calibri"/>
      <family val="2"/>
      <scheme val="minor"/>
    </font>
    <font>
      <b/>
      <i/>
      <sz val="10"/>
      <color rgb="FF7030A0"/>
      <name val="Arial Narrow"/>
      <family val="2"/>
    </font>
    <font>
      <sz val="10"/>
      <color rgb="FF7030A0"/>
      <name val="Arial Narrow"/>
      <family val="2"/>
    </font>
    <font>
      <b/>
      <sz val="10"/>
      <color rgb="FF7030A0"/>
      <name val="Arial Narrow"/>
      <family val="2"/>
    </font>
    <font>
      <sz val="11"/>
      <color rgb="FF7030A0"/>
      <name val="Arial Narrow"/>
      <family val="2"/>
    </font>
    <font>
      <sz val="11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CCFF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1" fillId="2" borderId="0" applyNumberFormat="0" applyBorder="0" applyAlignment="0" applyProtection="0"/>
    <xf numFmtId="0" fontId="1" fillId="3" borderId="0" applyNumberFormat="0" applyBorder="0" applyAlignment="0" applyProtection="0"/>
  </cellStyleXfs>
  <cellXfs count="67">
    <xf numFmtId="0" fontId="0" fillId="0" borderId="0" xfId="0"/>
    <xf numFmtId="49" fontId="2" fillId="3" borderId="1" xfId="3" applyNumberFormat="1" applyFont="1" applyBorder="1" applyAlignment="1"/>
    <xf numFmtId="43" fontId="2" fillId="3" borderId="1" xfId="1" applyFont="1" applyFill="1" applyBorder="1" applyAlignment="1">
      <alignment horizontal="center"/>
    </xf>
    <xf numFmtId="0" fontId="4" fillId="0" borderId="0" xfId="0" applyFont="1"/>
    <xf numFmtId="0" fontId="5" fillId="4" borderId="2" xfId="0" applyFont="1" applyFill="1" applyBorder="1" applyAlignment="1">
      <alignment horizontal="left" wrapText="1"/>
    </xf>
    <xf numFmtId="14" fontId="5" fillId="4" borderId="2" xfId="0" applyNumberFormat="1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left"/>
    </xf>
    <xf numFmtId="43" fontId="5" fillId="4" borderId="2" xfId="1" applyFont="1" applyFill="1" applyBorder="1" applyAlignment="1">
      <alignment horizontal="center" wrapText="1"/>
    </xf>
    <xf numFmtId="14" fontId="6" fillId="5" borderId="2" xfId="0" applyNumberFormat="1" applyFont="1" applyFill="1" applyBorder="1"/>
    <xf numFmtId="14" fontId="6" fillId="5" borderId="2" xfId="0" applyNumberFormat="1" applyFont="1" applyFill="1" applyBorder="1" applyAlignment="1">
      <alignment horizontal="right"/>
    </xf>
    <xf numFmtId="0" fontId="6" fillId="5" borderId="2" xfId="0" applyFont="1" applyFill="1" applyBorder="1"/>
    <xf numFmtId="43" fontId="6" fillId="5" borderId="2" xfId="1" applyFont="1" applyFill="1" applyBorder="1"/>
    <xf numFmtId="0" fontId="7" fillId="6" borderId="2" xfId="0" applyFont="1" applyFill="1" applyBorder="1"/>
    <xf numFmtId="0" fontId="8" fillId="6" borderId="2" xfId="0" applyFont="1" applyFill="1" applyBorder="1"/>
    <xf numFmtId="164" fontId="8" fillId="6" borderId="2" xfId="0" applyNumberFormat="1" applyFont="1" applyFill="1" applyBorder="1" applyAlignment="1">
      <alignment horizontal="left"/>
    </xf>
    <xf numFmtId="0" fontId="9" fillId="6" borderId="2" xfId="0" applyFont="1" applyFill="1" applyBorder="1"/>
    <xf numFmtId="14" fontId="8" fillId="6" borderId="2" xfId="0" applyNumberFormat="1" applyFont="1" applyFill="1" applyBorder="1" applyAlignment="1">
      <alignment horizontal="left"/>
    </xf>
    <xf numFmtId="43" fontId="9" fillId="6" borderId="2" xfId="1" applyFont="1" applyFill="1" applyBorder="1"/>
    <xf numFmtId="165" fontId="6" fillId="5" borderId="2" xfId="0" applyNumberFormat="1" applyFont="1" applyFill="1" applyBorder="1" applyAlignment="1">
      <alignment horizontal="left"/>
    </xf>
    <xf numFmtId="0" fontId="6" fillId="0" borderId="0" xfId="0" applyFont="1"/>
    <xf numFmtId="0" fontId="8" fillId="0" borderId="0" xfId="0" applyFont="1"/>
    <xf numFmtId="14" fontId="8" fillId="0" borderId="0" xfId="0" applyNumberFormat="1" applyFont="1"/>
    <xf numFmtId="43" fontId="8" fillId="0" borderId="0" xfId="0" applyNumberFormat="1" applyFont="1"/>
    <xf numFmtId="43" fontId="9" fillId="0" borderId="3" xfId="1" applyFont="1" applyBorder="1"/>
    <xf numFmtId="0" fontId="10" fillId="0" borderId="0" xfId="0" applyFont="1"/>
    <xf numFmtId="14" fontId="10" fillId="0" borderId="0" xfId="0" applyNumberFormat="1" applyFont="1"/>
    <xf numFmtId="43" fontId="10" fillId="0" borderId="0" xfId="1" applyFont="1"/>
    <xf numFmtId="43" fontId="4" fillId="0" borderId="0" xfId="0" applyNumberFormat="1" applyFont="1"/>
    <xf numFmtId="43" fontId="9" fillId="0" borderId="0" xfId="1" applyFont="1" applyBorder="1"/>
    <xf numFmtId="22" fontId="4" fillId="0" borderId="0" xfId="0" applyNumberFormat="1" applyFont="1"/>
    <xf numFmtId="0" fontId="9" fillId="2" borderId="4" xfId="2" applyFont="1" applyBorder="1" applyAlignment="1">
      <alignment horizontal="center"/>
    </xf>
    <xf numFmtId="43" fontId="9" fillId="2" borderId="5" xfId="1" applyFont="1" applyFill="1" applyBorder="1" applyAlignment="1">
      <alignment horizontal="center"/>
    </xf>
    <xf numFmtId="43" fontId="9" fillId="2" borderId="6" xfId="1" applyFont="1" applyFill="1" applyBorder="1" applyAlignment="1">
      <alignment horizontal="center"/>
    </xf>
    <xf numFmtId="166" fontId="5" fillId="4" borderId="7" xfId="0" applyNumberFormat="1" applyFont="1" applyFill="1" applyBorder="1" applyAlignment="1">
      <alignment horizontal="center" wrapText="1"/>
    </xf>
    <xf numFmtId="43" fontId="5" fillId="4" borderId="8" xfId="1" applyFont="1" applyFill="1" applyBorder="1" applyAlignment="1">
      <alignment horizontal="center" wrapText="1"/>
    </xf>
    <xf numFmtId="43" fontId="5" fillId="4" borderId="9" xfId="1" applyFont="1" applyFill="1" applyBorder="1" applyAlignment="1">
      <alignment horizontal="center" wrapText="1"/>
    </xf>
    <xf numFmtId="43" fontId="5" fillId="4" borderId="10" xfId="1" applyFont="1" applyFill="1" applyBorder="1" applyAlignment="1">
      <alignment horizontal="center" wrapText="1"/>
    </xf>
    <xf numFmtId="0" fontId="5" fillId="5" borderId="11" xfId="0" applyFont="1" applyFill="1" applyBorder="1"/>
    <xf numFmtId="43" fontId="5" fillId="7" borderId="12" xfId="1" applyFont="1" applyFill="1" applyBorder="1"/>
    <xf numFmtId="0" fontId="9" fillId="5" borderId="11" xfId="0" applyFont="1" applyFill="1" applyBorder="1"/>
    <xf numFmtId="43" fontId="9" fillId="7" borderId="12" xfId="1" applyFont="1" applyFill="1" applyBorder="1"/>
    <xf numFmtId="43" fontId="5" fillId="7" borderId="1" xfId="1" applyFont="1" applyFill="1" applyBorder="1"/>
    <xf numFmtId="43" fontId="9" fillId="0" borderId="13" xfId="1" applyFont="1" applyBorder="1"/>
    <xf numFmtId="43" fontId="6" fillId="7" borderId="12" xfId="1" applyFont="1" applyFill="1" applyBorder="1" applyAlignment="1">
      <alignment horizontal="center"/>
    </xf>
    <xf numFmtId="167" fontId="6" fillId="7" borderId="12" xfId="1" applyNumberFormat="1" applyFont="1" applyFill="1" applyBorder="1" applyAlignment="1">
      <alignment horizontal="center"/>
    </xf>
    <xf numFmtId="0" fontId="5" fillId="6" borderId="14" xfId="0" applyFont="1" applyFill="1" applyBorder="1"/>
    <xf numFmtId="43" fontId="5" fillId="6" borderId="15" xfId="1" applyFont="1" applyFill="1" applyBorder="1"/>
    <xf numFmtId="43" fontId="5" fillId="6" borderId="16" xfId="1" applyFont="1" applyFill="1" applyBorder="1"/>
    <xf numFmtId="168" fontId="4" fillId="0" borderId="0" xfId="0" applyNumberFormat="1" applyFont="1"/>
    <xf numFmtId="0" fontId="12" fillId="6" borderId="2" xfId="0" applyFont="1" applyFill="1" applyBorder="1"/>
    <xf numFmtId="0" fontId="13" fillId="6" borderId="2" xfId="0" applyFont="1" applyFill="1" applyBorder="1"/>
    <xf numFmtId="164" fontId="13" fillId="6" borderId="2" xfId="0" applyNumberFormat="1" applyFont="1" applyFill="1" applyBorder="1" applyAlignment="1">
      <alignment horizontal="left"/>
    </xf>
    <xf numFmtId="0" fontId="14" fillId="6" borderId="2" xfId="0" applyFont="1" applyFill="1" applyBorder="1"/>
    <xf numFmtId="14" fontId="13" fillId="6" borderId="2" xfId="0" applyNumberFormat="1" applyFont="1" applyFill="1" applyBorder="1" applyAlignment="1">
      <alignment horizontal="left"/>
    </xf>
    <xf numFmtId="43" fontId="14" fillId="6" borderId="2" xfId="1" applyFont="1" applyFill="1" applyBorder="1"/>
    <xf numFmtId="0" fontId="15" fillId="0" borderId="0" xfId="0" applyFont="1"/>
    <xf numFmtId="0" fontId="16" fillId="0" borderId="0" xfId="0" applyFont="1"/>
    <xf numFmtId="43" fontId="16" fillId="0" borderId="0" xfId="0" applyNumberFormat="1" applyFont="1"/>
    <xf numFmtId="43" fontId="5" fillId="8" borderId="8" xfId="1" applyFont="1" applyFill="1" applyBorder="1" applyAlignment="1">
      <alignment horizontal="center" wrapText="1"/>
    </xf>
    <xf numFmtId="0" fontId="5" fillId="6" borderId="0" xfId="0" applyFont="1" applyFill="1"/>
    <xf numFmtId="0" fontId="5" fillId="6" borderId="17" xfId="0" applyFont="1" applyFill="1" applyBorder="1"/>
    <xf numFmtId="0" fontId="10" fillId="8" borderId="0" xfId="0" applyFont="1" applyFill="1"/>
    <xf numFmtId="0" fontId="10" fillId="8" borderId="17" xfId="0" applyFont="1" applyFill="1" applyBorder="1"/>
    <xf numFmtId="49" fontId="2" fillId="3" borderId="1" xfId="3" applyNumberFormat="1" applyFont="1" applyBorder="1" applyAlignment="1">
      <alignment vertical="top" wrapText="1"/>
    </xf>
    <xf numFmtId="0" fontId="9" fillId="2" borderId="0" xfId="2" applyFont="1" applyBorder="1" applyAlignment="1">
      <alignment horizontal="center"/>
    </xf>
    <xf numFmtId="0" fontId="5" fillId="5" borderId="0" xfId="0" applyFont="1" applyFill="1"/>
    <xf numFmtId="0" fontId="5" fillId="5" borderId="17" xfId="0" applyFont="1" applyFill="1" applyBorder="1"/>
  </cellXfs>
  <cellStyles count="4">
    <cellStyle name="Accent5" xfId="3" builtinId="45"/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20CBA-E4E5-40FB-BB31-20FA1ADE3A16}">
  <dimension ref="A1:R124"/>
  <sheetViews>
    <sheetView zoomScale="85" zoomScaleNormal="85" workbookViewId="0">
      <pane xSplit="1" ySplit="2" topLeftCell="B15" activePane="bottomRight" state="frozen"/>
      <selection activeCell="D90" sqref="D90"/>
      <selection pane="topRight" activeCell="D90" sqref="D90"/>
      <selection pane="bottomLeft" activeCell="D90" sqref="D90"/>
      <selection pane="bottomRight" activeCell="C34" sqref="C34"/>
    </sheetView>
  </sheetViews>
  <sheetFormatPr defaultColWidth="9.140625" defaultRowHeight="16.5" x14ac:dyDescent="0.3"/>
  <cols>
    <col min="1" max="1" width="22.5703125" style="3" customWidth="1"/>
    <col min="2" max="2" width="29.85546875" style="3" customWidth="1"/>
    <col min="3" max="3" width="25.28515625" style="3" customWidth="1"/>
    <col min="4" max="4" width="33" style="3" customWidth="1"/>
    <col min="5" max="5" width="15.42578125" style="3" customWidth="1"/>
    <col min="6" max="6" width="24.28515625" style="3" customWidth="1"/>
    <col min="7" max="7" width="8.140625" style="3" customWidth="1"/>
    <col min="8" max="8" width="9.140625" style="3"/>
    <col min="9" max="9" width="10.7109375" style="3" customWidth="1"/>
    <col min="10" max="14" width="9.140625" style="3"/>
    <col min="15" max="15" width="10" style="56" customWidth="1"/>
    <col min="16" max="18" width="9.140625" style="3"/>
    <col min="19" max="19" width="17" style="3" customWidth="1"/>
    <col min="20" max="16384" width="9.140625" style="3"/>
  </cols>
  <sheetData>
    <row r="1" spans="1:15" ht="23.25" x14ac:dyDescent="0.35">
      <c r="A1" s="1" t="s">
        <v>63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</row>
    <row r="2" spans="1:15" ht="52.5" x14ac:dyDescent="0.3">
      <c r="A2" s="4" t="s">
        <v>0</v>
      </c>
      <c r="B2" s="4" t="s">
        <v>1</v>
      </c>
      <c r="C2" s="5" t="s">
        <v>2</v>
      </c>
      <c r="D2" s="4" t="s">
        <v>3</v>
      </c>
      <c r="E2" s="4" t="s">
        <v>4</v>
      </c>
      <c r="F2" s="6" t="s">
        <v>5</v>
      </c>
      <c r="G2" s="7" t="s">
        <v>6</v>
      </c>
      <c r="H2" s="7" t="s">
        <v>79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</row>
    <row r="3" spans="1:15" x14ac:dyDescent="0.3">
      <c r="A3" s="8" t="s">
        <v>13</v>
      </c>
      <c r="B3" s="8" t="s">
        <v>14</v>
      </c>
      <c r="C3" s="9">
        <v>44726</v>
      </c>
      <c r="D3" s="8" t="s">
        <v>85</v>
      </c>
      <c r="E3" s="9">
        <v>44732</v>
      </c>
      <c r="F3" s="10" t="s">
        <v>84</v>
      </c>
      <c r="G3" s="11"/>
      <c r="H3" s="11"/>
      <c r="I3" s="11">
        <v>87.65</v>
      </c>
      <c r="J3" s="11"/>
      <c r="K3" s="11"/>
      <c r="L3" s="11"/>
      <c r="M3" s="11">
        <f>SUM(G3:L3)</f>
        <v>87.65</v>
      </c>
      <c r="O3" s="56" t="s">
        <v>59</v>
      </c>
    </row>
    <row r="4" spans="1:15" x14ac:dyDescent="0.3">
      <c r="A4" s="8" t="s">
        <v>13</v>
      </c>
      <c r="B4" s="8" t="s">
        <v>14</v>
      </c>
      <c r="C4" s="9"/>
      <c r="D4" s="8"/>
      <c r="E4" s="9"/>
      <c r="F4" s="10"/>
      <c r="G4" s="11">
        <v>0</v>
      </c>
      <c r="H4" s="11"/>
      <c r="I4" s="11"/>
      <c r="J4" s="11"/>
      <c r="K4" s="11"/>
      <c r="L4" s="11"/>
      <c r="M4" s="11">
        <f>SUM(G4:L4)</f>
        <v>0</v>
      </c>
    </row>
    <row r="5" spans="1:15" x14ac:dyDescent="0.3">
      <c r="A5" s="8" t="s">
        <v>13</v>
      </c>
      <c r="B5" s="8" t="s">
        <v>14</v>
      </c>
      <c r="C5" s="9"/>
      <c r="D5" s="8"/>
      <c r="E5" s="9"/>
      <c r="F5" s="10"/>
      <c r="G5" s="11"/>
      <c r="H5" s="11"/>
      <c r="I5" s="11">
        <v>0</v>
      </c>
      <c r="J5" s="11"/>
      <c r="K5" s="11"/>
      <c r="L5" s="11"/>
      <c r="M5" s="11">
        <f>SUM(G5:L5)</f>
        <v>0</v>
      </c>
    </row>
    <row r="6" spans="1:15" x14ac:dyDescent="0.3">
      <c r="A6" s="8" t="s">
        <v>13</v>
      </c>
      <c r="B6" s="8" t="s">
        <v>14</v>
      </c>
      <c r="C6" s="9"/>
      <c r="D6" s="8"/>
      <c r="E6" s="9"/>
      <c r="F6" s="10"/>
      <c r="G6" s="11"/>
      <c r="H6" s="11"/>
      <c r="I6" s="11"/>
      <c r="J6" s="11"/>
      <c r="K6" s="11"/>
      <c r="L6" s="11"/>
      <c r="M6" s="11"/>
    </row>
    <row r="7" spans="1:15" x14ac:dyDescent="0.3">
      <c r="A7" s="8"/>
      <c r="B7" s="8"/>
      <c r="C7" s="9"/>
      <c r="D7" s="8"/>
      <c r="E7" s="9"/>
      <c r="F7" s="10"/>
      <c r="G7" s="11">
        <v>0</v>
      </c>
      <c r="H7" s="11"/>
      <c r="I7" s="11"/>
      <c r="J7" s="11"/>
      <c r="K7" s="11"/>
      <c r="L7" s="11"/>
      <c r="M7" s="11">
        <f>SUM(G7:L7)</f>
        <v>0</v>
      </c>
    </row>
    <row r="8" spans="1:15" x14ac:dyDescent="0.3">
      <c r="A8" s="12" t="s">
        <v>15</v>
      </c>
      <c r="B8" s="13" t="s">
        <v>14</v>
      </c>
      <c r="C8" s="14"/>
      <c r="D8" s="15"/>
      <c r="E8" s="16"/>
      <c r="F8" s="13"/>
      <c r="G8" s="17">
        <f>SUBTOTAL(9,G3:G7)</f>
        <v>0</v>
      </c>
      <c r="H8" s="17">
        <f t="shared" ref="H8:M8" si="0">SUBTOTAL(9,H3:H7)</f>
        <v>0</v>
      </c>
      <c r="I8" s="17">
        <f t="shared" si="0"/>
        <v>87.65</v>
      </c>
      <c r="J8" s="17">
        <f t="shared" si="0"/>
        <v>0</v>
      </c>
      <c r="K8" s="17">
        <f t="shared" si="0"/>
        <v>0</v>
      </c>
      <c r="L8" s="17">
        <f t="shared" si="0"/>
        <v>0</v>
      </c>
      <c r="M8" s="17">
        <f t="shared" si="0"/>
        <v>87.65</v>
      </c>
    </row>
    <row r="9" spans="1:15" x14ac:dyDescent="0.3">
      <c r="A9" s="8" t="s">
        <v>31</v>
      </c>
      <c r="B9" s="8" t="s">
        <v>33</v>
      </c>
      <c r="C9" s="9">
        <v>44701</v>
      </c>
      <c r="D9" s="8" t="s">
        <v>98</v>
      </c>
      <c r="E9" s="9">
        <v>44725</v>
      </c>
      <c r="F9" s="10" t="s">
        <v>97</v>
      </c>
      <c r="G9" s="11">
        <v>0</v>
      </c>
      <c r="H9" s="11"/>
      <c r="I9" s="11">
        <v>108.25</v>
      </c>
      <c r="J9" s="11"/>
      <c r="K9" s="11">
        <v>320</v>
      </c>
      <c r="L9" s="11">
        <v>339</v>
      </c>
      <c r="M9" s="11">
        <f>SUM(G9:L9)</f>
        <v>767.25</v>
      </c>
      <c r="O9" s="56" t="s">
        <v>59</v>
      </c>
    </row>
    <row r="10" spans="1:15" x14ac:dyDescent="0.3">
      <c r="A10" s="8" t="s">
        <v>31</v>
      </c>
      <c r="B10" s="8" t="s">
        <v>33</v>
      </c>
      <c r="C10" s="9"/>
      <c r="D10" s="8"/>
      <c r="E10" s="9"/>
      <c r="F10" s="10"/>
      <c r="G10" s="11">
        <v>0</v>
      </c>
      <c r="H10" s="11"/>
      <c r="I10" s="11">
        <v>0</v>
      </c>
      <c r="J10" s="11"/>
      <c r="K10" s="11">
        <v>0</v>
      </c>
      <c r="L10" s="11"/>
      <c r="M10" s="11">
        <f>SUM(G10:L10)</f>
        <v>0</v>
      </c>
    </row>
    <row r="11" spans="1:15" x14ac:dyDescent="0.3">
      <c r="A11" s="8" t="s">
        <v>31</v>
      </c>
      <c r="B11" s="8" t="s">
        <v>33</v>
      </c>
      <c r="C11" s="9"/>
      <c r="D11" s="8"/>
      <c r="E11" s="9"/>
      <c r="F11" s="10"/>
      <c r="G11" s="11"/>
      <c r="H11" s="11"/>
      <c r="I11" s="11"/>
      <c r="J11" s="11"/>
      <c r="K11" s="11"/>
      <c r="L11" s="11"/>
      <c r="M11" s="11"/>
    </row>
    <row r="12" spans="1:15" x14ac:dyDescent="0.3">
      <c r="A12" s="8" t="s">
        <v>31</v>
      </c>
      <c r="B12" s="8" t="s">
        <v>33</v>
      </c>
      <c r="C12" s="9"/>
      <c r="D12" s="8"/>
      <c r="E12" s="9"/>
      <c r="F12" s="10"/>
      <c r="G12" s="11">
        <v>0</v>
      </c>
      <c r="H12" s="11"/>
      <c r="I12" s="11">
        <v>0</v>
      </c>
      <c r="J12" s="11"/>
      <c r="K12" s="11">
        <v>0</v>
      </c>
      <c r="L12" s="11"/>
      <c r="M12" s="11">
        <f>SUM(G12:L12)</f>
        <v>0</v>
      </c>
    </row>
    <row r="13" spans="1:15" x14ac:dyDescent="0.3">
      <c r="A13" s="8"/>
      <c r="B13" s="8"/>
      <c r="C13" s="9"/>
      <c r="D13" s="8"/>
      <c r="E13" s="9"/>
      <c r="F13" s="10"/>
      <c r="G13" s="11">
        <v>0</v>
      </c>
      <c r="H13" s="11"/>
      <c r="I13" s="11">
        <v>0</v>
      </c>
      <c r="J13" s="11"/>
      <c r="K13" s="11">
        <v>0</v>
      </c>
      <c r="L13" s="11"/>
      <c r="M13" s="11">
        <f>SUM(G13:L13)</f>
        <v>0</v>
      </c>
    </row>
    <row r="14" spans="1:15" x14ac:dyDescent="0.3">
      <c r="A14" s="12" t="s">
        <v>80</v>
      </c>
      <c r="B14" s="13"/>
      <c r="C14" s="14"/>
      <c r="D14" s="15"/>
      <c r="E14" s="16"/>
      <c r="F14" s="13"/>
      <c r="G14" s="17">
        <f>SUBTOTAL(9,G9:G13)</f>
        <v>0</v>
      </c>
      <c r="H14" s="17">
        <f t="shared" ref="H14:M14" si="1">SUBTOTAL(9,H9:H13)</f>
        <v>0</v>
      </c>
      <c r="I14" s="17">
        <f t="shared" si="1"/>
        <v>108.25</v>
      </c>
      <c r="J14" s="17">
        <f t="shared" si="1"/>
        <v>0</v>
      </c>
      <c r="K14" s="17">
        <f t="shared" si="1"/>
        <v>320</v>
      </c>
      <c r="L14" s="17">
        <f t="shared" si="1"/>
        <v>339</v>
      </c>
      <c r="M14" s="17">
        <f t="shared" si="1"/>
        <v>767.25</v>
      </c>
    </row>
    <row r="15" spans="1:15" x14ac:dyDescent="0.3">
      <c r="A15" s="8" t="s">
        <v>53</v>
      </c>
      <c r="B15" s="8" t="s">
        <v>32</v>
      </c>
      <c r="C15" s="9"/>
      <c r="D15" s="8"/>
      <c r="E15" s="9"/>
      <c r="F15" s="18"/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f>SUM(G15:L15)</f>
        <v>0</v>
      </c>
    </row>
    <row r="16" spans="1:15" x14ac:dyDescent="0.3">
      <c r="A16" s="8" t="s">
        <v>53</v>
      </c>
      <c r="B16" s="8" t="s">
        <v>32</v>
      </c>
      <c r="C16" s="9"/>
      <c r="D16" s="10"/>
      <c r="E16" s="9"/>
      <c r="F16" s="18"/>
      <c r="G16" s="11"/>
      <c r="H16" s="11"/>
      <c r="I16" s="11">
        <v>0</v>
      </c>
      <c r="J16" s="11"/>
      <c r="K16" s="11"/>
      <c r="L16" s="11"/>
      <c r="M16" s="11">
        <f>SUM(G16:L16)</f>
        <v>0</v>
      </c>
    </row>
    <row r="17" spans="1:13" x14ac:dyDescent="0.3">
      <c r="A17" s="8" t="s">
        <v>53</v>
      </c>
      <c r="B17" s="8" t="s">
        <v>32</v>
      </c>
      <c r="C17" s="9"/>
      <c r="D17" s="8"/>
      <c r="E17" s="9"/>
      <c r="F17" s="18"/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f>SUM(G17:L17)</f>
        <v>0</v>
      </c>
    </row>
    <row r="18" spans="1:13" x14ac:dyDescent="0.3">
      <c r="A18" s="8" t="s">
        <v>53</v>
      </c>
      <c r="B18" s="8" t="s">
        <v>32</v>
      </c>
      <c r="C18" s="9"/>
      <c r="D18" s="8"/>
      <c r="E18" s="9"/>
      <c r="F18" s="18"/>
      <c r="G18" s="11"/>
      <c r="H18" s="11"/>
      <c r="I18" s="11"/>
      <c r="J18" s="11"/>
      <c r="K18" s="11"/>
      <c r="L18" s="11"/>
      <c r="M18" s="11"/>
    </row>
    <row r="19" spans="1:13" x14ac:dyDescent="0.3">
      <c r="A19" s="8"/>
      <c r="B19" s="8"/>
      <c r="C19" s="9"/>
      <c r="D19" s="10"/>
      <c r="E19" s="9"/>
      <c r="F19" s="18"/>
      <c r="G19" s="11"/>
      <c r="H19" s="11"/>
      <c r="I19" s="11">
        <v>0</v>
      </c>
      <c r="J19" s="11"/>
      <c r="K19" s="11"/>
      <c r="L19" s="11"/>
      <c r="M19" s="11">
        <f>SUM(G19:L19)</f>
        <v>0</v>
      </c>
    </row>
    <row r="20" spans="1:13" x14ac:dyDescent="0.3">
      <c r="A20" s="12" t="s">
        <v>56</v>
      </c>
      <c r="B20" s="13"/>
      <c r="C20" s="14"/>
      <c r="D20" s="15"/>
      <c r="E20" s="16"/>
      <c r="F20" s="13"/>
      <c r="G20" s="17">
        <f>SUBTOTAL(9,G15:G19)</f>
        <v>0</v>
      </c>
      <c r="H20" s="17">
        <f t="shared" ref="H20:M20" si="2">SUBTOTAL(9,H15:H19)</f>
        <v>0</v>
      </c>
      <c r="I20" s="17">
        <f t="shared" si="2"/>
        <v>0</v>
      </c>
      <c r="J20" s="17">
        <f t="shared" si="2"/>
        <v>0</v>
      </c>
      <c r="K20" s="17">
        <f t="shared" si="2"/>
        <v>0</v>
      </c>
      <c r="L20" s="17">
        <f t="shared" si="2"/>
        <v>0</v>
      </c>
      <c r="M20" s="17">
        <f t="shared" si="2"/>
        <v>0</v>
      </c>
    </row>
    <row r="21" spans="1:13" x14ac:dyDescent="0.3">
      <c r="A21" s="8" t="s">
        <v>36</v>
      </c>
      <c r="B21" s="8" t="s">
        <v>55</v>
      </c>
      <c r="C21" s="9">
        <v>44671</v>
      </c>
      <c r="D21" s="8" t="s">
        <v>78</v>
      </c>
      <c r="E21" s="9">
        <v>44684</v>
      </c>
      <c r="F21" s="10" t="s">
        <v>58</v>
      </c>
      <c r="G21" s="11">
        <v>0</v>
      </c>
      <c r="H21" s="11"/>
      <c r="I21" s="11">
        <v>227.15</v>
      </c>
      <c r="J21" s="11"/>
      <c r="K21" s="11">
        <v>0</v>
      </c>
      <c r="L21" s="11"/>
      <c r="M21" s="11">
        <f>SUM(G21:L21)</f>
        <v>227.15</v>
      </c>
    </row>
    <row r="22" spans="1:13" x14ac:dyDescent="0.3">
      <c r="A22" s="8" t="s">
        <v>36</v>
      </c>
      <c r="B22" s="8" t="s">
        <v>55</v>
      </c>
      <c r="C22" s="9">
        <v>44685</v>
      </c>
      <c r="D22" s="8" t="s">
        <v>82</v>
      </c>
      <c r="E22" s="9">
        <v>44684</v>
      </c>
      <c r="F22" s="10" t="s">
        <v>83</v>
      </c>
      <c r="G22" s="11">
        <v>0</v>
      </c>
      <c r="H22" s="11"/>
      <c r="I22" s="11">
        <v>0</v>
      </c>
      <c r="J22" s="11"/>
      <c r="K22" s="11">
        <v>114.3</v>
      </c>
      <c r="L22" s="11"/>
      <c r="M22" s="11">
        <f>SUM(G22:L22)</f>
        <v>114.3</v>
      </c>
    </row>
    <row r="23" spans="1:13" x14ac:dyDescent="0.3">
      <c r="A23" s="8" t="s">
        <v>36</v>
      </c>
      <c r="B23" s="8" t="s">
        <v>55</v>
      </c>
      <c r="C23" s="9">
        <v>44685</v>
      </c>
      <c r="D23" s="8" t="s">
        <v>78</v>
      </c>
      <c r="E23" s="9">
        <v>44691</v>
      </c>
      <c r="F23" s="10" t="s">
        <v>58</v>
      </c>
      <c r="G23" s="11">
        <v>0</v>
      </c>
      <c r="H23" s="11"/>
      <c r="I23" s="11">
        <v>227.15</v>
      </c>
      <c r="J23" s="11"/>
      <c r="K23" s="11">
        <v>0</v>
      </c>
      <c r="L23" s="11"/>
      <c r="M23" s="11">
        <f>SUM(G23:L23)</f>
        <v>227.15</v>
      </c>
    </row>
    <row r="24" spans="1:13" x14ac:dyDescent="0.3">
      <c r="A24" s="8" t="s">
        <v>36</v>
      </c>
      <c r="B24" s="8" t="s">
        <v>55</v>
      </c>
      <c r="C24" s="9">
        <v>44700</v>
      </c>
      <c r="D24" s="8" t="s">
        <v>78</v>
      </c>
      <c r="E24" s="9">
        <v>44706</v>
      </c>
      <c r="F24" s="10" t="s">
        <v>58</v>
      </c>
      <c r="G24" s="11"/>
      <c r="H24" s="11"/>
      <c r="I24" s="11">
        <v>227.15</v>
      </c>
      <c r="J24" s="11"/>
      <c r="K24" s="11"/>
      <c r="L24" s="11"/>
      <c r="M24" s="11">
        <f t="shared" ref="M24:M29" si="3">SUM(G24:L24)</f>
        <v>227.15</v>
      </c>
    </row>
    <row r="25" spans="1:13" x14ac:dyDescent="0.3">
      <c r="A25" s="8" t="s">
        <v>36</v>
      </c>
      <c r="B25" s="8" t="s">
        <v>55</v>
      </c>
      <c r="C25" s="9">
        <v>44725</v>
      </c>
      <c r="D25" s="8" t="s">
        <v>78</v>
      </c>
      <c r="E25" s="9">
        <v>44734</v>
      </c>
      <c r="F25" s="10" t="s">
        <v>58</v>
      </c>
      <c r="G25" s="11"/>
      <c r="H25" s="11"/>
      <c r="I25" s="11">
        <v>231.85</v>
      </c>
      <c r="J25" s="11"/>
      <c r="K25" s="11"/>
      <c r="L25" s="11"/>
      <c r="M25" s="11">
        <f t="shared" si="3"/>
        <v>231.85</v>
      </c>
    </row>
    <row r="26" spans="1:13" x14ac:dyDescent="0.3">
      <c r="A26" s="8" t="s">
        <v>36</v>
      </c>
      <c r="B26" s="8" t="s">
        <v>55</v>
      </c>
      <c r="C26" s="9">
        <v>44734</v>
      </c>
      <c r="D26" s="8" t="s">
        <v>78</v>
      </c>
      <c r="E26" s="9">
        <v>44734</v>
      </c>
      <c r="F26" s="10" t="s">
        <v>58</v>
      </c>
      <c r="G26" s="11"/>
      <c r="H26" s="11"/>
      <c r="I26" s="11">
        <f>227.15-105.8</f>
        <v>121.35000000000001</v>
      </c>
      <c r="J26" s="11">
        <v>158.46</v>
      </c>
      <c r="K26" s="11"/>
      <c r="L26" s="11"/>
      <c r="M26" s="11">
        <f t="shared" si="3"/>
        <v>279.81</v>
      </c>
    </row>
    <row r="27" spans="1:13" x14ac:dyDescent="0.3">
      <c r="A27" s="8" t="s">
        <v>36</v>
      </c>
      <c r="B27" s="8" t="s">
        <v>55</v>
      </c>
      <c r="C27" s="9">
        <v>44734</v>
      </c>
      <c r="D27" s="8" t="s">
        <v>78</v>
      </c>
      <c r="E27" s="9">
        <v>44740</v>
      </c>
      <c r="F27" s="10" t="s">
        <v>58</v>
      </c>
      <c r="G27" s="11"/>
      <c r="H27" s="11"/>
      <c r="I27" s="11">
        <f>227.15-105.8</f>
        <v>121.35000000000001</v>
      </c>
      <c r="J27" s="11"/>
      <c r="K27" s="11"/>
      <c r="L27" s="11"/>
      <c r="M27" s="11">
        <f t="shared" si="3"/>
        <v>121.35000000000001</v>
      </c>
    </row>
    <row r="28" spans="1:13" x14ac:dyDescent="0.3">
      <c r="A28" s="8" t="s">
        <v>36</v>
      </c>
      <c r="B28" s="8" t="s">
        <v>55</v>
      </c>
      <c r="C28" s="9"/>
      <c r="D28" s="8"/>
      <c r="E28" s="9"/>
      <c r="F28" s="10"/>
      <c r="G28" s="11"/>
      <c r="H28" s="11"/>
      <c r="I28" s="11"/>
      <c r="J28" s="11"/>
      <c r="K28" s="11"/>
      <c r="L28" s="11"/>
      <c r="M28" s="11">
        <f t="shared" si="3"/>
        <v>0</v>
      </c>
    </row>
    <row r="29" spans="1:13" x14ac:dyDescent="0.3">
      <c r="A29" s="8" t="s">
        <v>36</v>
      </c>
      <c r="B29" s="8" t="s">
        <v>55</v>
      </c>
      <c r="C29" s="9"/>
      <c r="D29" s="8"/>
      <c r="E29" s="9"/>
      <c r="F29" s="10"/>
      <c r="G29" s="11">
        <v>0</v>
      </c>
      <c r="H29" s="11"/>
      <c r="I29" s="11">
        <v>0</v>
      </c>
      <c r="J29" s="11"/>
      <c r="K29" s="11">
        <v>0</v>
      </c>
      <c r="L29" s="11"/>
      <c r="M29" s="11">
        <f t="shared" si="3"/>
        <v>0</v>
      </c>
    </row>
    <row r="30" spans="1:13" x14ac:dyDescent="0.3">
      <c r="A30" s="12" t="s">
        <v>37</v>
      </c>
      <c r="B30" s="13"/>
      <c r="C30" s="14"/>
      <c r="D30" s="15"/>
      <c r="E30" s="16"/>
      <c r="F30" s="13"/>
      <c r="G30" s="17">
        <f>SUBTOTAL(9,G21:G29)</f>
        <v>0</v>
      </c>
      <c r="H30" s="17">
        <f t="shared" ref="H30" si="4">SUBTOTAL(9,H21:H29)</f>
        <v>0</v>
      </c>
      <c r="I30" s="17">
        <f>SUBTOTAL(9,I21:I29)</f>
        <v>1156</v>
      </c>
      <c r="J30" s="17">
        <f t="shared" ref="J30:M30" si="5">SUBTOTAL(9,J21:J29)</f>
        <v>158.46</v>
      </c>
      <c r="K30" s="17">
        <f t="shared" si="5"/>
        <v>114.3</v>
      </c>
      <c r="L30" s="17">
        <f t="shared" si="5"/>
        <v>0</v>
      </c>
      <c r="M30" s="17">
        <f t="shared" si="5"/>
        <v>1428.7599999999998</v>
      </c>
    </row>
    <row r="31" spans="1:13" x14ac:dyDescent="0.3">
      <c r="A31" s="8" t="s">
        <v>60</v>
      </c>
      <c r="B31" s="8" t="s">
        <v>16</v>
      </c>
      <c r="C31" s="9">
        <v>44742</v>
      </c>
      <c r="D31" s="10" t="s">
        <v>75</v>
      </c>
      <c r="E31" s="9">
        <v>44734</v>
      </c>
      <c r="F31" s="10" t="s">
        <v>58</v>
      </c>
      <c r="G31" s="11"/>
      <c r="H31" s="11"/>
      <c r="I31" s="11"/>
      <c r="J31" s="11">
        <f>27+20.02</f>
        <v>47.019999999999996</v>
      </c>
      <c r="K31" s="11">
        <v>0</v>
      </c>
      <c r="L31" s="11"/>
      <c r="M31" s="11">
        <f>SUM(G31:L31)</f>
        <v>47.019999999999996</v>
      </c>
    </row>
    <row r="32" spans="1:13" x14ac:dyDescent="0.3">
      <c r="A32" s="8" t="s">
        <v>60</v>
      </c>
      <c r="B32" s="8" t="s">
        <v>16</v>
      </c>
      <c r="C32" s="9">
        <v>44742</v>
      </c>
      <c r="D32" s="10" t="s">
        <v>76</v>
      </c>
      <c r="E32" s="9">
        <v>44740</v>
      </c>
      <c r="F32" s="10" t="s">
        <v>58</v>
      </c>
      <c r="G32" s="11"/>
      <c r="H32" s="11"/>
      <c r="I32" s="11">
        <v>7.3</v>
      </c>
      <c r="J32" s="11">
        <v>18.420000000000002</v>
      </c>
      <c r="K32" s="11">
        <v>0</v>
      </c>
      <c r="L32" s="11"/>
      <c r="M32" s="11">
        <f t="shared" ref="M32:M35" si="6">SUM(G32:L32)</f>
        <v>25.720000000000002</v>
      </c>
    </row>
    <row r="33" spans="1:13" x14ac:dyDescent="0.3">
      <c r="A33" s="8" t="s">
        <v>60</v>
      </c>
      <c r="B33" s="8" t="s">
        <v>16</v>
      </c>
      <c r="C33" s="9">
        <v>44742</v>
      </c>
      <c r="D33" s="10" t="s">
        <v>77</v>
      </c>
      <c r="E33" s="9">
        <v>44699</v>
      </c>
      <c r="F33" s="10" t="s">
        <v>58</v>
      </c>
      <c r="G33" s="11"/>
      <c r="H33" s="11">
        <v>0</v>
      </c>
      <c r="I33" s="11">
        <v>12.8</v>
      </c>
      <c r="J33" s="11">
        <v>0</v>
      </c>
      <c r="K33" s="11">
        <v>0</v>
      </c>
      <c r="L33" s="11"/>
      <c r="M33" s="11">
        <f t="shared" si="6"/>
        <v>12.8</v>
      </c>
    </row>
    <row r="34" spans="1:13" x14ac:dyDescent="0.3">
      <c r="A34" s="8" t="s">
        <v>60</v>
      </c>
      <c r="B34" s="8" t="s">
        <v>16</v>
      </c>
      <c r="C34" s="9">
        <v>44742</v>
      </c>
      <c r="D34" s="10" t="s">
        <v>78</v>
      </c>
      <c r="E34" s="9">
        <v>44706</v>
      </c>
      <c r="F34" s="10" t="s">
        <v>58</v>
      </c>
      <c r="G34" s="11"/>
      <c r="H34" s="11">
        <v>0</v>
      </c>
      <c r="I34" s="11">
        <v>0</v>
      </c>
      <c r="J34" s="11">
        <v>12.6</v>
      </c>
      <c r="K34" s="11">
        <v>0</v>
      </c>
      <c r="L34" s="11"/>
      <c r="M34" s="11">
        <f t="shared" si="6"/>
        <v>12.6</v>
      </c>
    </row>
    <row r="35" spans="1:13" x14ac:dyDescent="0.3">
      <c r="A35" s="8" t="s">
        <v>60</v>
      </c>
      <c r="B35" s="8" t="s">
        <v>16</v>
      </c>
      <c r="C35" s="9"/>
      <c r="D35" s="10"/>
      <c r="E35" s="9"/>
      <c r="F35" s="10"/>
      <c r="G35" s="11"/>
      <c r="H35" s="11"/>
      <c r="I35" s="11">
        <v>0</v>
      </c>
      <c r="J35" s="11">
        <v>0</v>
      </c>
      <c r="K35" s="11">
        <v>0</v>
      </c>
      <c r="L35" s="11"/>
      <c r="M35" s="11">
        <f t="shared" si="6"/>
        <v>0</v>
      </c>
    </row>
    <row r="36" spans="1:13" x14ac:dyDescent="0.3">
      <c r="A36" s="12" t="s">
        <v>60</v>
      </c>
      <c r="B36" s="13"/>
      <c r="C36" s="14"/>
      <c r="D36" s="15"/>
      <c r="E36" s="16"/>
      <c r="F36" s="13"/>
      <c r="G36" s="17">
        <f>SUBTOTAL(9,G31:G35)</f>
        <v>0</v>
      </c>
      <c r="H36" s="17">
        <f t="shared" ref="H36:L36" si="7">SUBTOTAL(9,H31:H35)</f>
        <v>0</v>
      </c>
      <c r="I36" s="17">
        <f t="shared" si="7"/>
        <v>20.100000000000001</v>
      </c>
      <c r="J36" s="17">
        <f t="shared" si="7"/>
        <v>78.039999999999992</v>
      </c>
      <c r="K36" s="17">
        <f t="shared" si="7"/>
        <v>0</v>
      </c>
      <c r="L36" s="17">
        <f t="shared" si="7"/>
        <v>0</v>
      </c>
      <c r="M36" s="17">
        <f>SUBTOTAL(9,M31:M35)</f>
        <v>98.139999999999986</v>
      </c>
    </row>
    <row r="37" spans="1:13" x14ac:dyDescent="0.3">
      <c r="A37" s="10" t="s">
        <v>62</v>
      </c>
      <c r="B37" s="8" t="s">
        <v>16</v>
      </c>
      <c r="C37" s="8">
        <v>44699</v>
      </c>
      <c r="D37" s="10" t="s">
        <v>77</v>
      </c>
      <c r="E37" s="9">
        <v>44699</v>
      </c>
      <c r="F37" s="10" t="s">
        <v>58</v>
      </c>
      <c r="G37" s="11"/>
      <c r="H37" s="11"/>
      <c r="I37" s="11">
        <v>3.6</v>
      </c>
      <c r="J37" s="11">
        <v>0</v>
      </c>
      <c r="K37" s="11"/>
      <c r="L37" s="11">
        <v>0</v>
      </c>
      <c r="M37" s="11">
        <f>SUM(G37:L37)</f>
        <v>3.6</v>
      </c>
    </row>
    <row r="38" spans="1:13" x14ac:dyDescent="0.3">
      <c r="A38" s="10" t="s">
        <v>62</v>
      </c>
      <c r="B38" s="8" t="s">
        <v>16</v>
      </c>
      <c r="C38" s="9"/>
      <c r="D38" s="10"/>
      <c r="E38" s="9"/>
      <c r="F38" s="10"/>
      <c r="G38" s="11"/>
      <c r="H38" s="11"/>
      <c r="I38" s="11">
        <v>0</v>
      </c>
      <c r="J38" s="11">
        <v>0</v>
      </c>
      <c r="K38" s="11"/>
      <c r="L38" s="11"/>
      <c r="M38" s="11">
        <f>SUM(G38:L38)</f>
        <v>0</v>
      </c>
    </row>
    <row r="39" spans="1:13" x14ac:dyDescent="0.3">
      <c r="A39" s="10" t="s">
        <v>62</v>
      </c>
      <c r="B39" s="8" t="s">
        <v>16</v>
      </c>
      <c r="C39" s="9"/>
      <c r="D39" s="10"/>
      <c r="E39" s="9"/>
      <c r="F39" s="10"/>
      <c r="G39" s="11"/>
      <c r="H39" s="11"/>
      <c r="I39" s="11">
        <v>0</v>
      </c>
      <c r="J39" s="11">
        <v>0</v>
      </c>
      <c r="K39" s="11"/>
      <c r="L39" s="11"/>
      <c r="M39" s="11">
        <f>SUM(G39:L39)</f>
        <v>0</v>
      </c>
    </row>
    <row r="40" spans="1:13" x14ac:dyDescent="0.3">
      <c r="A40" s="10" t="s">
        <v>62</v>
      </c>
      <c r="B40" s="8" t="s">
        <v>16</v>
      </c>
      <c r="C40" s="9"/>
      <c r="D40" s="10"/>
      <c r="E40" s="9"/>
      <c r="F40" s="10"/>
      <c r="G40" s="11"/>
      <c r="H40" s="11"/>
      <c r="I40" s="11">
        <v>0</v>
      </c>
      <c r="J40" s="11"/>
      <c r="K40" s="11"/>
      <c r="L40" s="11"/>
      <c r="M40" s="11">
        <f>SUM(G40:L40)</f>
        <v>0</v>
      </c>
    </row>
    <row r="41" spans="1:13" x14ac:dyDescent="0.3">
      <c r="A41" s="10" t="s">
        <v>62</v>
      </c>
      <c r="B41" s="8" t="s">
        <v>16</v>
      </c>
      <c r="C41" s="9"/>
      <c r="D41" s="10"/>
      <c r="E41" s="9"/>
      <c r="F41" s="10"/>
      <c r="G41" s="11"/>
      <c r="H41" s="11"/>
      <c r="I41" s="11">
        <v>0</v>
      </c>
      <c r="J41" s="11"/>
      <c r="K41" s="11"/>
      <c r="L41" s="11"/>
      <c r="M41" s="11">
        <f>SUM(G41:L41)</f>
        <v>0</v>
      </c>
    </row>
    <row r="42" spans="1:13" x14ac:dyDescent="0.3">
      <c r="A42" s="12" t="s">
        <v>62</v>
      </c>
      <c r="B42" s="13"/>
      <c r="C42" s="16"/>
      <c r="D42" s="15"/>
      <c r="E42" s="16"/>
      <c r="F42" s="13"/>
      <c r="G42" s="17">
        <f t="shared" ref="G42:H42" si="8">SUBTOTAL(9,G37:G41)</f>
        <v>0</v>
      </c>
      <c r="H42" s="17">
        <f t="shared" si="8"/>
        <v>0</v>
      </c>
      <c r="I42" s="17">
        <f>SUBTOTAL(9,I37:I41)</f>
        <v>3.6</v>
      </c>
      <c r="J42" s="17">
        <f t="shared" ref="J42:L42" si="9">SUBTOTAL(9,J37:J41)</f>
        <v>0</v>
      </c>
      <c r="K42" s="17">
        <f t="shared" si="9"/>
        <v>0</v>
      </c>
      <c r="L42" s="17">
        <f t="shared" si="9"/>
        <v>0</v>
      </c>
      <c r="M42" s="17">
        <f>SUBTOTAL(9,M37:M41)</f>
        <v>3.6</v>
      </c>
    </row>
    <row r="43" spans="1:13" x14ac:dyDescent="0.3">
      <c r="A43" s="10" t="s">
        <v>64</v>
      </c>
      <c r="B43" s="8" t="s">
        <v>16</v>
      </c>
      <c r="C43" s="9"/>
      <c r="D43" s="10"/>
      <c r="E43" s="9"/>
      <c r="F43" s="10"/>
      <c r="G43" s="11"/>
      <c r="H43" s="11"/>
      <c r="I43" s="11">
        <v>0</v>
      </c>
      <c r="J43" s="11"/>
      <c r="K43" s="11"/>
      <c r="L43" s="11"/>
      <c r="M43" s="11">
        <f>SUM(G43:L43)</f>
        <v>0</v>
      </c>
    </row>
    <row r="44" spans="1:13" x14ac:dyDescent="0.3">
      <c r="A44" s="10" t="s">
        <v>64</v>
      </c>
      <c r="B44" s="8" t="s">
        <v>16</v>
      </c>
      <c r="C44" s="9"/>
      <c r="D44" s="10"/>
      <c r="E44" s="9"/>
      <c r="F44" s="10"/>
      <c r="G44" s="11"/>
      <c r="H44" s="11"/>
      <c r="I44" s="11">
        <v>0</v>
      </c>
      <c r="J44" s="11"/>
      <c r="K44" s="11"/>
      <c r="L44" s="11"/>
      <c r="M44" s="11">
        <f>SUM(G44:L44)</f>
        <v>0</v>
      </c>
    </row>
    <row r="45" spans="1:13" x14ac:dyDescent="0.3">
      <c r="A45" s="10" t="s">
        <v>64</v>
      </c>
      <c r="B45" s="8" t="s">
        <v>16</v>
      </c>
      <c r="C45" s="9"/>
      <c r="D45" s="10"/>
      <c r="E45" s="9"/>
      <c r="F45" s="10"/>
      <c r="G45" s="11"/>
      <c r="H45" s="11"/>
      <c r="I45" s="11"/>
      <c r="J45" s="11"/>
      <c r="K45" s="11"/>
      <c r="L45" s="11"/>
      <c r="M45" s="11">
        <f>SUM(G45:L45)</f>
        <v>0</v>
      </c>
    </row>
    <row r="46" spans="1:13" x14ac:dyDescent="0.3">
      <c r="A46" s="10" t="s">
        <v>64</v>
      </c>
      <c r="B46" s="8" t="s">
        <v>16</v>
      </c>
      <c r="C46" s="9"/>
      <c r="D46" s="10"/>
      <c r="E46" s="9"/>
      <c r="F46" s="10"/>
      <c r="G46" s="11"/>
      <c r="H46" s="11"/>
      <c r="I46" s="11"/>
      <c r="J46" s="11"/>
      <c r="K46" s="11"/>
      <c r="L46" s="11"/>
      <c r="M46" s="11">
        <f>SUM(G46:L46)</f>
        <v>0</v>
      </c>
    </row>
    <row r="47" spans="1:13" x14ac:dyDescent="0.3">
      <c r="A47" s="12" t="s">
        <v>64</v>
      </c>
      <c r="B47" s="13" t="s">
        <v>16</v>
      </c>
      <c r="C47" s="14"/>
      <c r="D47" s="15"/>
      <c r="E47" s="16"/>
      <c r="F47" s="13"/>
      <c r="G47" s="17">
        <f>SUM(G43:G46)</f>
        <v>0</v>
      </c>
      <c r="H47" s="17">
        <f t="shared" ref="H47:L47" si="10">SUM(H43:H46)</f>
        <v>0</v>
      </c>
      <c r="I47" s="17">
        <f t="shared" si="10"/>
        <v>0</v>
      </c>
      <c r="J47" s="17">
        <f t="shared" si="10"/>
        <v>0</v>
      </c>
      <c r="K47" s="17">
        <f t="shared" si="10"/>
        <v>0</v>
      </c>
      <c r="L47" s="17">
        <f t="shared" si="10"/>
        <v>0</v>
      </c>
      <c r="M47" s="17">
        <f>SUM(M43:M46)</f>
        <v>0</v>
      </c>
    </row>
    <row r="48" spans="1:13" x14ac:dyDescent="0.3">
      <c r="A48" s="10" t="s">
        <v>65</v>
      </c>
      <c r="B48" s="10" t="s">
        <v>16</v>
      </c>
      <c r="C48" s="8"/>
      <c r="D48" s="10"/>
      <c r="E48" s="8"/>
      <c r="F48" s="10"/>
      <c r="G48" s="11"/>
      <c r="H48" s="11"/>
      <c r="I48" s="11">
        <v>0</v>
      </c>
      <c r="J48" s="11"/>
      <c r="K48" s="11"/>
      <c r="L48" s="11"/>
      <c r="M48" s="11">
        <f>SUM(G48:L48)</f>
        <v>0</v>
      </c>
    </row>
    <row r="49" spans="1:13" x14ac:dyDescent="0.3">
      <c r="A49" s="10" t="s">
        <v>65</v>
      </c>
      <c r="B49" s="10" t="s">
        <v>16</v>
      </c>
      <c r="C49" s="8"/>
      <c r="D49" s="10"/>
      <c r="E49" s="9"/>
      <c r="F49" s="10"/>
      <c r="G49" s="11"/>
      <c r="H49" s="11"/>
      <c r="I49" s="11">
        <v>0</v>
      </c>
      <c r="J49" s="11"/>
      <c r="K49" s="11"/>
      <c r="L49" s="11"/>
      <c r="M49" s="11">
        <f>SUM(G49:L49)</f>
        <v>0</v>
      </c>
    </row>
    <row r="50" spans="1:13" x14ac:dyDescent="0.3">
      <c r="A50" s="10" t="s">
        <v>65</v>
      </c>
      <c r="B50" s="10" t="s">
        <v>16</v>
      </c>
      <c r="C50" s="8"/>
      <c r="D50" s="10"/>
      <c r="E50" s="9"/>
      <c r="F50" s="10"/>
      <c r="G50" s="11"/>
      <c r="H50" s="11"/>
      <c r="I50" s="11">
        <v>0</v>
      </c>
      <c r="J50" s="11"/>
      <c r="K50" s="11"/>
      <c r="L50" s="11">
        <v>0</v>
      </c>
      <c r="M50" s="11">
        <f t="shared" ref="M50" si="11">SUM(G50:L50)</f>
        <v>0</v>
      </c>
    </row>
    <row r="51" spans="1:13" x14ac:dyDescent="0.3">
      <c r="A51" s="10" t="s">
        <v>65</v>
      </c>
      <c r="B51" s="10"/>
      <c r="C51" s="8"/>
      <c r="D51" s="10"/>
      <c r="E51" s="9"/>
      <c r="F51" s="11"/>
      <c r="G51" s="11"/>
      <c r="H51" s="11"/>
      <c r="I51" s="11"/>
      <c r="J51" s="11"/>
      <c r="K51" s="11"/>
      <c r="L51" s="11"/>
      <c r="M51" s="11">
        <f>SUM(G51:L51)</f>
        <v>0</v>
      </c>
    </row>
    <row r="52" spans="1:13" x14ac:dyDescent="0.3">
      <c r="A52" s="10" t="s">
        <v>65</v>
      </c>
      <c r="B52" s="10"/>
      <c r="C52" s="8"/>
      <c r="D52" s="10"/>
      <c r="E52" s="9"/>
      <c r="F52" s="11"/>
      <c r="G52" s="11"/>
      <c r="H52" s="11"/>
      <c r="I52" s="11"/>
      <c r="J52" s="11"/>
      <c r="K52" s="11"/>
      <c r="L52" s="11">
        <v>0</v>
      </c>
      <c r="M52" s="11">
        <f t="shared" ref="M52" si="12">SUM(G52:L52)</f>
        <v>0</v>
      </c>
    </row>
    <row r="53" spans="1:13" x14ac:dyDescent="0.3">
      <c r="A53" s="12" t="s">
        <v>65</v>
      </c>
      <c r="B53" s="13"/>
      <c r="C53" s="14"/>
      <c r="D53" s="15"/>
      <c r="E53" s="16"/>
      <c r="F53" s="13"/>
      <c r="G53" s="17">
        <f>SUM(G48:G52)</f>
        <v>0</v>
      </c>
      <c r="H53" s="17">
        <f t="shared" ref="H53:L53" si="13">SUM(H48:H52)</f>
        <v>0</v>
      </c>
      <c r="I53" s="17">
        <f t="shared" si="13"/>
        <v>0</v>
      </c>
      <c r="J53" s="17">
        <f t="shared" si="13"/>
        <v>0</v>
      </c>
      <c r="K53" s="17">
        <f t="shared" si="13"/>
        <v>0</v>
      </c>
      <c r="L53" s="17">
        <f t="shared" si="13"/>
        <v>0</v>
      </c>
      <c r="M53" s="17">
        <f>SUM(M48:M52)</f>
        <v>0</v>
      </c>
    </row>
    <row r="54" spans="1:13" x14ac:dyDescent="0.3">
      <c r="A54" s="10" t="s">
        <v>66</v>
      </c>
      <c r="B54" s="10" t="s">
        <v>16</v>
      </c>
      <c r="C54" s="8"/>
      <c r="D54" s="10"/>
      <c r="E54" s="9"/>
      <c r="F54" s="11"/>
      <c r="G54" s="11"/>
      <c r="H54" s="11"/>
      <c r="I54" s="11">
        <v>0</v>
      </c>
      <c r="J54" s="11"/>
      <c r="K54" s="11"/>
      <c r="L54" s="11"/>
      <c r="M54" s="11">
        <f>SUM(G54:L54)</f>
        <v>0</v>
      </c>
    </row>
    <row r="55" spans="1:13" x14ac:dyDescent="0.3">
      <c r="A55" s="10" t="s">
        <v>66</v>
      </c>
      <c r="B55" s="10" t="s">
        <v>16</v>
      </c>
      <c r="C55" s="8"/>
      <c r="D55" s="10"/>
      <c r="E55" s="9"/>
      <c r="F55" s="11"/>
      <c r="G55" s="11"/>
      <c r="H55" s="11"/>
      <c r="I55" s="11">
        <v>0</v>
      </c>
      <c r="J55" s="11"/>
      <c r="K55" s="11"/>
      <c r="L55" s="11">
        <v>0</v>
      </c>
      <c r="M55" s="11">
        <f t="shared" ref="M55" si="14">SUM(G55:L55)</f>
        <v>0</v>
      </c>
    </row>
    <row r="56" spans="1:13" x14ac:dyDescent="0.3">
      <c r="A56" s="10" t="s">
        <v>66</v>
      </c>
      <c r="B56" s="10" t="s">
        <v>16</v>
      </c>
      <c r="C56" s="8"/>
      <c r="D56" s="10"/>
      <c r="E56" s="9"/>
      <c r="F56" s="11"/>
      <c r="G56" s="11"/>
      <c r="H56" s="11"/>
      <c r="I56" s="11"/>
      <c r="J56" s="11"/>
      <c r="K56" s="11"/>
      <c r="L56" s="11"/>
      <c r="M56" s="11">
        <f>SUM(G56:L56)</f>
        <v>0</v>
      </c>
    </row>
    <row r="57" spans="1:13" x14ac:dyDescent="0.3">
      <c r="A57" s="10" t="s">
        <v>66</v>
      </c>
      <c r="B57" s="10" t="s">
        <v>16</v>
      </c>
      <c r="C57" s="8"/>
      <c r="D57" s="10"/>
      <c r="E57" s="9"/>
      <c r="F57" s="11"/>
      <c r="G57" s="11"/>
      <c r="H57" s="11"/>
      <c r="I57" s="11"/>
      <c r="J57" s="11"/>
      <c r="K57" s="11"/>
      <c r="L57" s="11"/>
      <c r="M57" s="11"/>
    </row>
    <row r="58" spans="1:13" x14ac:dyDescent="0.3">
      <c r="A58" s="10" t="s">
        <v>66</v>
      </c>
      <c r="B58" s="10"/>
      <c r="C58" s="8"/>
      <c r="D58" s="10"/>
      <c r="E58" s="9"/>
      <c r="F58" s="11"/>
      <c r="G58" s="11"/>
      <c r="H58" s="11"/>
      <c r="I58" s="11"/>
      <c r="J58" s="11"/>
      <c r="K58" s="11"/>
      <c r="L58" s="11">
        <v>0</v>
      </c>
      <c r="M58" s="11">
        <f t="shared" ref="M58" si="15">SUM(G58:L58)</f>
        <v>0</v>
      </c>
    </row>
    <row r="59" spans="1:13" x14ac:dyDescent="0.3">
      <c r="A59" s="12" t="s">
        <v>66</v>
      </c>
      <c r="B59" s="13"/>
      <c r="C59" s="14"/>
      <c r="D59" s="15"/>
      <c r="E59" s="16"/>
      <c r="F59" s="13"/>
      <c r="G59" s="17">
        <f>SUM(G54:G58)</f>
        <v>0</v>
      </c>
      <c r="H59" s="17">
        <f t="shared" ref="H59:L59" si="16">SUM(H54:H58)</f>
        <v>0</v>
      </c>
      <c r="I59" s="17">
        <f t="shared" si="16"/>
        <v>0</v>
      </c>
      <c r="J59" s="17">
        <f t="shared" si="16"/>
        <v>0</v>
      </c>
      <c r="K59" s="17">
        <f t="shared" si="16"/>
        <v>0</v>
      </c>
      <c r="L59" s="17">
        <f t="shared" si="16"/>
        <v>0</v>
      </c>
      <c r="M59" s="17">
        <f>SUM(M54:M58)</f>
        <v>0</v>
      </c>
    </row>
    <row r="60" spans="1:13" x14ac:dyDescent="0.3">
      <c r="A60" s="10" t="s">
        <v>67</v>
      </c>
      <c r="B60" s="8" t="s">
        <v>16</v>
      </c>
      <c r="C60" s="9"/>
      <c r="D60" s="10"/>
      <c r="E60" s="8"/>
      <c r="F60" s="18"/>
      <c r="G60" s="11"/>
      <c r="H60" s="11"/>
      <c r="I60" s="11"/>
      <c r="J60" s="11"/>
      <c r="K60" s="11"/>
      <c r="L60" s="11"/>
      <c r="M60" s="11">
        <f t="shared" ref="M60:M63" si="17">SUM(G60:L60)</f>
        <v>0</v>
      </c>
    </row>
    <row r="61" spans="1:13" x14ac:dyDescent="0.3">
      <c r="A61" s="10" t="s">
        <v>67</v>
      </c>
      <c r="B61" s="8" t="s">
        <v>16</v>
      </c>
      <c r="C61" s="9"/>
      <c r="D61" s="10"/>
      <c r="E61" s="8"/>
      <c r="F61" s="18"/>
      <c r="G61" s="11"/>
      <c r="H61" s="11"/>
      <c r="I61" s="11"/>
      <c r="J61" s="11"/>
      <c r="K61" s="11"/>
      <c r="L61" s="11"/>
      <c r="M61" s="11">
        <f t="shared" si="17"/>
        <v>0</v>
      </c>
    </row>
    <row r="62" spans="1:13" x14ac:dyDescent="0.3">
      <c r="A62" s="10" t="s">
        <v>67</v>
      </c>
      <c r="B62" s="8" t="s">
        <v>16</v>
      </c>
      <c r="C62" s="9"/>
      <c r="D62" s="10"/>
      <c r="E62" s="8"/>
      <c r="F62" s="18"/>
      <c r="G62" s="11"/>
      <c r="H62" s="11"/>
      <c r="I62" s="11"/>
      <c r="J62" s="11"/>
      <c r="K62" s="11"/>
      <c r="L62" s="11"/>
      <c r="M62" s="11">
        <f t="shared" si="17"/>
        <v>0</v>
      </c>
    </row>
    <row r="63" spans="1:13" x14ac:dyDescent="0.3">
      <c r="A63" s="10" t="s">
        <v>67</v>
      </c>
      <c r="B63" s="8" t="s">
        <v>16</v>
      </c>
      <c r="C63" s="9"/>
      <c r="D63" s="10"/>
      <c r="E63" s="8"/>
      <c r="F63" s="18"/>
      <c r="G63" s="11"/>
      <c r="H63" s="11"/>
      <c r="I63" s="11"/>
      <c r="J63" s="11"/>
      <c r="K63" s="11"/>
      <c r="L63" s="11"/>
      <c r="M63" s="11">
        <f t="shared" si="17"/>
        <v>0</v>
      </c>
    </row>
    <row r="64" spans="1:13" x14ac:dyDescent="0.3">
      <c r="A64" s="12" t="s">
        <v>67</v>
      </c>
      <c r="B64" s="13"/>
      <c r="C64" s="14"/>
      <c r="D64" s="15"/>
      <c r="E64" s="16"/>
      <c r="F64" s="13"/>
      <c r="G64" s="17">
        <f>SUM(G60:G63)</f>
        <v>0</v>
      </c>
      <c r="H64" s="17">
        <f t="shared" ref="H64:M64" si="18">SUM(H60:H63)</f>
        <v>0</v>
      </c>
      <c r="I64" s="17">
        <f t="shared" si="18"/>
        <v>0</v>
      </c>
      <c r="J64" s="17">
        <f t="shared" si="18"/>
        <v>0</v>
      </c>
      <c r="K64" s="17">
        <f t="shared" si="18"/>
        <v>0</v>
      </c>
      <c r="L64" s="17">
        <f t="shared" si="18"/>
        <v>0</v>
      </c>
      <c r="M64" s="17">
        <f t="shared" si="18"/>
        <v>0</v>
      </c>
    </row>
    <row r="65" spans="1:15" x14ac:dyDescent="0.3">
      <c r="A65" s="10" t="s">
        <v>35</v>
      </c>
      <c r="B65" s="10" t="s">
        <v>16</v>
      </c>
      <c r="C65" s="8"/>
      <c r="D65" s="10"/>
      <c r="E65" s="9"/>
      <c r="F65" s="11"/>
      <c r="G65" s="11"/>
      <c r="H65" s="11"/>
      <c r="I65" s="11"/>
      <c r="J65" s="11">
        <v>0</v>
      </c>
      <c r="K65" s="11"/>
      <c r="L65" s="11"/>
      <c r="M65" s="11">
        <f>SUM(G65:L65)</f>
        <v>0</v>
      </c>
    </row>
    <row r="66" spans="1:15" x14ac:dyDescent="0.3">
      <c r="A66" s="10" t="s">
        <v>35</v>
      </c>
      <c r="B66" s="10" t="s">
        <v>16</v>
      </c>
      <c r="C66" s="8"/>
      <c r="D66" s="10"/>
      <c r="E66" s="9"/>
      <c r="F66" s="11"/>
      <c r="G66" s="11"/>
      <c r="H66" s="11"/>
      <c r="I66" s="11"/>
      <c r="J66" s="11">
        <v>0</v>
      </c>
      <c r="K66" s="11">
        <v>0</v>
      </c>
      <c r="L66" s="11">
        <v>0</v>
      </c>
      <c r="M66" s="11">
        <f t="shared" ref="M66" si="19">SUM(G66:L66)</f>
        <v>0</v>
      </c>
    </row>
    <row r="67" spans="1:15" x14ac:dyDescent="0.3">
      <c r="A67" s="10" t="s">
        <v>35</v>
      </c>
      <c r="B67" s="10" t="s">
        <v>16</v>
      </c>
      <c r="C67" s="8"/>
      <c r="D67" s="10"/>
      <c r="E67" s="9"/>
      <c r="F67" s="11"/>
      <c r="G67" s="11"/>
      <c r="H67" s="11"/>
      <c r="I67" s="11"/>
      <c r="J67" s="11">
        <v>0</v>
      </c>
      <c r="K67" s="11">
        <v>0</v>
      </c>
      <c r="L67" s="11"/>
      <c r="M67" s="11">
        <f>SUM(G67:L67)</f>
        <v>0</v>
      </c>
    </row>
    <row r="68" spans="1:15" x14ac:dyDescent="0.3">
      <c r="A68" s="10" t="s">
        <v>35</v>
      </c>
      <c r="B68" s="10" t="s">
        <v>16</v>
      </c>
      <c r="C68" s="8"/>
      <c r="D68" s="10"/>
      <c r="E68" s="9"/>
      <c r="F68" s="11"/>
      <c r="G68" s="11"/>
      <c r="H68" s="11"/>
      <c r="I68" s="11">
        <v>0</v>
      </c>
      <c r="J68" s="11"/>
      <c r="K68" s="11"/>
      <c r="L68" s="11">
        <v>0</v>
      </c>
      <c r="M68" s="11">
        <f t="shared" ref="M68" si="20">SUM(G68:L68)</f>
        <v>0</v>
      </c>
      <c r="O68" s="56" t="s">
        <v>59</v>
      </c>
    </row>
    <row r="69" spans="1:15" x14ac:dyDescent="0.3">
      <c r="A69" s="12" t="s">
        <v>35</v>
      </c>
      <c r="B69" s="13"/>
      <c r="C69" s="14"/>
      <c r="D69" s="15"/>
      <c r="E69" s="16"/>
      <c r="F69" s="13"/>
      <c r="G69" s="17">
        <f>SUM(G65:G68)</f>
        <v>0</v>
      </c>
      <c r="H69" s="17">
        <f t="shared" ref="H69:L69" si="21">SUM(H65:H68)</f>
        <v>0</v>
      </c>
      <c r="I69" s="17">
        <f t="shared" si="21"/>
        <v>0</v>
      </c>
      <c r="J69" s="17">
        <f t="shared" si="21"/>
        <v>0</v>
      </c>
      <c r="K69" s="17">
        <f t="shared" si="21"/>
        <v>0</v>
      </c>
      <c r="L69" s="17">
        <f t="shared" si="21"/>
        <v>0</v>
      </c>
      <c r="M69" s="17">
        <f>SUM(M65:M68)</f>
        <v>0</v>
      </c>
    </row>
    <row r="70" spans="1:15" x14ac:dyDescent="0.3">
      <c r="A70" s="10" t="s">
        <v>68</v>
      </c>
      <c r="B70" s="10" t="s">
        <v>16</v>
      </c>
      <c r="C70" s="8">
        <v>44699</v>
      </c>
      <c r="D70" s="10" t="s">
        <v>77</v>
      </c>
      <c r="E70" s="9">
        <v>44699</v>
      </c>
      <c r="F70" s="11" t="s">
        <v>58</v>
      </c>
      <c r="G70" s="11"/>
      <c r="H70" s="11"/>
      <c r="I70" s="11">
        <f>321.45</f>
        <v>321.45</v>
      </c>
      <c r="J70" s="11"/>
      <c r="K70" s="11">
        <v>152</v>
      </c>
      <c r="L70" s="11"/>
      <c r="M70" s="11">
        <f>SUM(G70:L70)</f>
        <v>473.45</v>
      </c>
    </row>
    <row r="71" spans="1:15" x14ac:dyDescent="0.3">
      <c r="A71" s="10" t="s">
        <v>68</v>
      </c>
      <c r="B71" s="10" t="s">
        <v>16</v>
      </c>
      <c r="C71" s="8">
        <v>44712</v>
      </c>
      <c r="D71" s="10" t="s">
        <v>78</v>
      </c>
      <c r="E71" s="9">
        <v>44747</v>
      </c>
      <c r="F71" s="11" t="s">
        <v>58</v>
      </c>
      <c r="G71" s="11"/>
      <c r="H71" s="11"/>
      <c r="I71" s="11">
        <v>212.2</v>
      </c>
      <c r="J71" s="11"/>
      <c r="K71" s="11">
        <v>149.96</v>
      </c>
      <c r="L71" s="11">
        <v>0</v>
      </c>
      <c r="M71" s="11">
        <f t="shared" ref="M71" si="22">SUM(G71:L71)</f>
        <v>362.15999999999997</v>
      </c>
    </row>
    <row r="72" spans="1:15" x14ac:dyDescent="0.3">
      <c r="A72" s="10" t="s">
        <v>68</v>
      </c>
      <c r="B72" s="10" t="s">
        <v>16</v>
      </c>
      <c r="C72" s="8"/>
      <c r="D72" s="10"/>
      <c r="E72" s="9"/>
      <c r="F72" s="11"/>
      <c r="G72" s="11"/>
      <c r="H72" s="11"/>
      <c r="I72" s="11"/>
      <c r="J72" s="11"/>
      <c r="K72" s="11"/>
      <c r="L72" s="11"/>
      <c r="M72" s="11"/>
    </row>
    <row r="73" spans="1:15" x14ac:dyDescent="0.3">
      <c r="A73" s="10" t="s">
        <v>68</v>
      </c>
      <c r="B73" s="10" t="s">
        <v>16</v>
      </c>
      <c r="C73" s="8"/>
      <c r="D73" s="10"/>
      <c r="E73" s="9"/>
      <c r="F73" s="11"/>
      <c r="G73" s="11"/>
      <c r="H73" s="11"/>
      <c r="I73" s="11"/>
      <c r="J73" s="11"/>
      <c r="K73" s="11"/>
      <c r="L73" s="11"/>
      <c r="M73" s="11">
        <f>SUM(G73:L73)</f>
        <v>0</v>
      </c>
    </row>
    <row r="74" spans="1:15" x14ac:dyDescent="0.3">
      <c r="A74" s="10" t="s">
        <v>68</v>
      </c>
      <c r="B74" s="10" t="s">
        <v>16</v>
      </c>
      <c r="C74" s="8"/>
      <c r="D74" s="10"/>
      <c r="E74" s="9"/>
      <c r="F74" s="11"/>
      <c r="G74" s="11"/>
      <c r="H74" s="11"/>
      <c r="I74" s="11"/>
      <c r="J74" s="11"/>
      <c r="K74" s="11"/>
      <c r="L74" s="11">
        <v>0</v>
      </c>
      <c r="M74" s="11">
        <f t="shared" ref="M74" si="23">SUM(G74:L74)</f>
        <v>0</v>
      </c>
    </row>
    <row r="75" spans="1:15" x14ac:dyDescent="0.3">
      <c r="A75" s="12" t="s">
        <v>68</v>
      </c>
      <c r="B75" s="13"/>
      <c r="C75" s="14"/>
      <c r="D75" s="15"/>
      <c r="E75" s="16"/>
      <c r="F75" s="13"/>
      <c r="G75" s="17">
        <f>SUM(G70:G74)</f>
        <v>0</v>
      </c>
      <c r="H75" s="17">
        <f t="shared" ref="H75:M75" si="24">SUM(H70:H74)</f>
        <v>0</v>
      </c>
      <c r="I75" s="17">
        <f t="shared" si="24"/>
        <v>533.65</v>
      </c>
      <c r="J75" s="17">
        <f t="shared" si="24"/>
        <v>0</v>
      </c>
      <c r="K75" s="17">
        <f t="shared" si="24"/>
        <v>301.96000000000004</v>
      </c>
      <c r="L75" s="17">
        <f t="shared" si="24"/>
        <v>0</v>
      </c>
      <c r="M75" s="17">
        <f t="shared" si="24"/>
        <v>835.6099999999999</v>
      </c>
    </row>
    <row r="76" spans="1:15" x14ac:dyDescent="0.3">
      <c r="A76" s="10" t="s">
        <v>69</v>
      </c>
      <c r="B76" s="10" t="s">
        <v>16</v>
      </c>
      <c r="C76" s="8">
        <v>44699</v>
      </c>
      <c r="D76" s="10" t="s">
        <v>77</v>
      </c>
      <c r="E76" s="9">
        <v>44699</v>
      </c>
      <c r="F76" s="11" t="s">
        <v>58</v>
      </c>
      <c r="G76" s="11"/>
      <c r="H76" s="11">
        <v>205.59</v>
      </c>
      <c r="I76" s="11">
        <v>14.4</v>
      </c>
      <c r="J76" s="11">
        <f>5.5+1.8</f>
        <v>7.3</v>
      </c>
      <c r="K76" s="11"/>
      <c r="L76" s="11"/>
      <c r="M76" s="11">
        <f>SUM(G76:L76)</f>
        <v>227.29000000000002</v>
      </c>
    </row>
    <row r="77" spans="1:15" x14ac:dyDescent="0.3">
      <c r="A77" s="10" t="s">
        <v>69</v>
      </c>
      <c r="B77" s="10" t="s">
        <v>16</v>
      </c>
      <c r="C77" s="8"/>
      <c r="D77" s="10"/>
      <c r="E77" s="9"/>
      <c r="F77" s="11"/>
      <c r="G77" s="11"/>
      <c r="H77" s="11"/>
      <c r="I77" s="11">
        <v>0</v>
      </c>
      <c r="J77" s="11"/>
      <c r="K77" s="11"/>
      <c r="L77" s="11">
        <v>0</v>
      </c>
      <c r="M77" s="11">
        <f t="shared" ref="M77:M78" si="25">SUM(G77:L77)</f>
        <v>0</v>
      </c>
    </row>
    <row r="78" spans="1:15" x14ac:dyDescent="0.3">
      <c r="A78" s="10" t="s">
        <v>69</v>
      </c>
      <c r="B78" s="10" t="s">
        <v>16</v>
      </c>
      <c r="C78" s="8"/>
      <c r="D78" s="10"/>
      <c r="E78" s="9"/>
      <c r="F78" s="11"/>
      <c r="G78" s="11"/>
      <c r="H78" s="11"/>
      <c r="I78" s="11">
        <v>0</v>
      </c>
      <c r="J78" s="11"/>
      <c r="K78" s="11"/>
      <c r="L78" s="11"/>
      <c r="M78" s="11">
        <f t="shared" si="25"/>
        <v>0</v>
      </c>
    </row>
    <row r="79" spans="1:15" x14ac:dyDescent="0.3">
      <c r="A79" s="10" t="s">
        <v>69</v>
      </c>
      <c r="B79" s="10" t="s">
        <v>16</v>
      </c>
      <c r="C79" s="8"/>
      <c r="D79" s="10"/>
      <c r="E79" s="9"/>
      <c r="F79" s="11"/>
      <c r="G79" s="11"/>
      <c r="H79" s="11"/>
      <c r="I79" s="11"/>
      <c r="J79" s="11"/>
      <c r="K79" s="11"/>
      <c r="L79" s="11"/>
      <c r="M79" s="11">
        <f>SUM(G79:L79)</f>
        <v>0</v>
      </c>
    </row>
    <row r="80" spans="1:15" x14ac:dyDescent="0.3">
      <c r="A80" s="10" t="s">
        <v>69</v>
      </c>
      <c r="B80" s="10" t="s">
        <v>16</v>
      </c>
      <c r="C80" s="8"/>
      <c r="D80" s="10"/>
      <c r="E80" s="9"/>
      <c r="F80" s="11"/>
      <c r="G80" s="11"/>
      <c r="H80" s="11"/>
      <c r="I80" s="11"/>
      <c r="J80" s="11"/>
      <c r="K80" s="11"/>
      <c r="L80" s="11">
        <v>0</v>
      </c>
      <c r="M80" s="11">
        <f t="shared" ref="M80" si="26">SUM(G80:L80)</f>
        <v>0</v>
      </c>
    </row>
    <row r="81" spans="1:13" x14ac:dyDescent="0.3">
      <c r="A81" s="12" t="s">
        <v>69</v>
      </c>
      <c r="B81" s="13"/>
      <c r="C81" s="14"/>
      <c r="D81" s="15"/>
      <c r="E81" s="16"/>
      <c r="F81" s="13"/>
      <c r="G81" s="17">
        <f>SUM(G76:G80)</f>
        <v>0</v>
      </c>
      <c r="H81" s="17">
        <f t="shared" ref="H81:L81" si="27">SUM(H76:H80)</f>
        <v>205.59</v>
      </c>
      <c r="I81" s="17">
        <f t="shared" si="27"/>
        <v>14.4</v>
      </c>
      <c r="J81" s="17">
        <f t="shared" si="27"/>
        <v>7.3</v>
      </c>
      <c r="K81" s="17">
        <f t="shared" si="27"/>
        <v>0</v>
      </c>
      <c r="L81" s="17">
        <f t="shared" si="27"/>
        <v>0</v>
      </c>
      <c r="M81" s="17">
        <f>SUM(M76:M80)</f>
        <v>227.29000000000002</v>
      </c>
    </row>
    <row r="82" spans="1:13" x14ac:dyDescent="0.3">
      <c r="A82" s="10" t="s">
        <v>61</v>
      </c>
      <c r="B82" s="10" t="s">
        <v>16</v>
      </c>
      <c r="C82" s="8"/>
      <c r="D82" s="10"/>
      <c r="E82" s="9"/>
      <c r="F82" s="11"/>
      <c r="G82" s="11"/>
      <c r="H82" s="11"/>
      <c r="I82" s="11">
        <v>0</v>
      </c>
      <c r="J82" s="11">
        <v>0</v>
      </c>
      <c r="K82" s="11">
        <v>0</v>
      </c>
      <c r="L82" s="11"/>
      <c r="M82" s="11">
        <f>SUM(G82:L82)</f>
        <v>0</v>
      </c>
    </row>
    <row r="83" spans="1:13" x14ac:dyDescent="0.3">
      <c r="A83" s="10" t="s">
        <v>61</v>
      </c>
      <c r="B83" s="10" t="s">
        <v>16</v>
      </c>
      <c r="C83" s="8"/>
      <c r="D83" s="8"/>
      <c r="E83" s="9"/>
      <c r="F83" s="11"/>
      <c r="G83" s="11"/>
      <c r="H83" s="11"/>
      <c r="I83" s="11">
        <v>0</v>
      </c>
      <c r="J83" s="11">
        <v>0</v>
      </c>
      <c r="K83" s="11">
        <v>0</v>
      </c>
      <c r="L83" s="11"/>
      <c r="M83" s="11">
        <f t="shared" ref="M83:M86" si="28">SUM(G83:L83)</f>
        <v>0</v>
      </c>
    </row>
    <row r="84" spans="1:13" x14ac:dyDescent="0.3">
      <c r="A84" s="10" t="s">
        <v>61</v>
      </c>
      <c r="B84" s="10" t="s">
        <v>16</v>
      </c>
      <c r="C84" s="8"/>
      <c r="D84" s="8"/>
      <c r="E84" s="9"/>
      <c r="F84" s="11"/>
      <c r="G84" s="11"/>
      <c r="H84" s="11"/>
      <c r="I84" s="11">
        <v>0</v>
      </c>
      <c r="J84" s="11">
        <v>0</v>
      </c>
      <c r="K84" s="11">
        <v>0</v>
      </c>
      <c r="L84" s="11"/>
      <c r="M84" s="11">
        <f t="shared" si="28"/>
        <v>0</v>
      </c>
    </row>
    <row r="85" spans="1:13" x14ac:dyDescent="0.3">
      <c r="A85" s="10" t="s">
        <v>61</v>
      </c>
      <c r="B85" s="10" t="s">
        <v>16</v>
      </c>
      <c r="C85" s="8"/>
      <c r="D85" s="8"/>
      <c r="E85" s="9"/>
      <c r="F85" s="11"/>
      <c r="G85" s="11"/>
      <c r="H85" s="11"/>
      <c r="I85" s="11"/>
      <c r="J85" s="11"/>
      <c r="K85" s="11"/>
      <c r="L85" s="11"/>
      <c r="M85" s="11">
        <f t="shared" si="28"/>
        <v>0</v>
      </c>
    </row>
    <row r="86" spans="1:13" x14ac:dyDescent="0.3">
      <c r="A86" s="10" t="s">
        <v>61</v>
      </c>
      <c r="B86" s="10" t="s">
        <v>16</v>
      </c>
      <c r="C86" s="8"/>
      <c r="D86" s="8"/>
      <c r="E86" s="9"/>
      <c r="F86" s="11"/>
      <c r="G86" s="11"/>
      <c r="H86" s="11"/>
      <c r="I86" s="11"/>
      <c r="J86" s="11"/>
      <c r="K86" s="11"/>
      <c r="L86" s="11"/>
      <c r="M86" s="11">
        <f t="shared" si="28"/>
        <v>0</v>
      </c>
    </row>
    <row r="87" spans="1:13" x14ac:dyDescent="0.3">
      <c r="A87" s="12" t="s">
        <v>61</v>
      </c>
      <c r="B87" s="13"/>
      <c r="C87" s="14"/>
      <c r="D87" s="15"/>
      <c r="E87" s="16"/>
      <c r="F87" s="13"/>
      <c r="G87" s="17">
        <f>SUBTOTAL(9,G82:G86)</f>
        <v>0</v>
      </c>
      <c r="H87" s="17">
        <f t="shared" ref="H87:L87" si="29">SUBTOTAL(9,H82:H86)</f>
        <v>0</v>
      </c>
      <c r="I87" s="17">
        <f t="shared" si="29"/>
        <v>0</v>
      </c>
      <c r="J87" s="17">
        <f t="shared" si="29"/>
        <v>0</v>
      </c>
      <c r="K87" s="17">
        <f t="shared" si="29"/>
        <v>0</v>
      </c>
      <c r="L87" s="17">
        <f t="shared" si="29"/>
        <v>0</v>
      </c>
      <c r="M87" s="17">
        <f>SUBTOTAL(9,M82:M86)</f>
        <v>0</v>
      </c>
    </row>
    <row r="88" spans="1:13" x14ac:dyDescent="0.3">
      <c r="A88" s="10" t="s">
        <v>70</v>
      </c>
      <c r="B88" s="10" t="s">
        <v>16</v>
      </c>
      <c r="C88" s="8"/>
      <c r="D88" s="10"/>
      <c r="E88" s="9"/>
      <c r="F88" s="11"/>
      <c r="G88" s="11"/>
      <c r="H88" s="11"/>
      <c r="I88" s="11">
        <v>0</v>
      </c>
      <c r="J88" s="11">
        <v>0</v>
      </c>
      <c r="K88" s="11">
        <v>0</v>
      </c>
      <c r="L88" s="11"/>
      <c r="M88" s="11">
        <f>SUM(G88:L88)</f>
        <v>0</v>
      </c>
    </row>
    <row r="89" spans="1:13" x14ac:dyDescent="0.3">
      <c r="A89" s="10" t="s">
        <v>70</v>
      </c>
      <c r="B89" s="10" t="s">
        <v>16</v>
      </c>
      <c r="C89" s="8"/>
      <c r="D89" s="8"/>
      <c r="E89" s="9"/>
      <c r="F89" s="11"/>
      <c r="G89" s="11"/>
      <c r="H89" s="11"/>
      <c r="I89" s="11">
        <v>0</v>
      </c>
      <c r="J89" s="11">
        <v>0</v>
      </c>
      <c r="K89" s="11">
        <v>0</v>
      </c>
      <c r="L89" s="11"/>
      <c r="M89" s="11">
        <f t="shared" ref="M89:M92" si="30">SUM(G89:L89)</f>
        <v>0</v>
      </c>
    </row>
    <row r="90" spans="1:13" x14ac:dyDescent="0.3">
      <c r="A90" s="10" t="s">
        <v>70</v>
      </c>
      <c r="B90" s="10" t="s">
        <v>16</v>
      </c>
      <c r="C90" s="8"/>
      <c r="D90" s="8"/>
      <c r="E90" s="9"/>
      <c r="F90" s="11"/>
      <c r="G90" s="11"/>
      <c r="H90" s="11"/>
      <c r="I90" s="11">
        <v>0</v>
      </c>
      <c r="J90" s="11">
        <v>0</v>
      </c>
      <c r="K90" s="11">
        <v>0</v>
      </c>
      <c r="L90" s="11"/>
      <c r="M90" s="11">
        <f t="shared" si="30"/>
        <v>0</v>
      </c>
    </row>
    <row r="91" spans="1:13" x14ac:dyDescent="0.3">
      <c r="A91" s="10" t="s">
        <v>70</v>
      </c>
      <c r="B91" s="10" t="s">
        <v>16</v>
      </c>
      <c r="C91" s="8"/>
      <c r="D91" s="8"/>
      <c r="E91" s="9"/>
      <c r="F91" s="11"/>
      <c r="G91" s="11"/>
      <c r="H91" s="11"/>
      <c r="I91" s="11"/>
      <c r="J91" s="11"/>
      <c r="K91" s="11"/>
      <c r="L91" s="11"/>
      <c r="M91" s="11">
        <f t="shared" si="30"/>
        <v>0</v>
      </c>
    </row>
    <row r="92" spans="1:13" x14ac:dyDescent="0.3">
      <c r="A92" s="10" t="s">
        <v>70</v>
      </c>
      <c r="B92" s="10" t="s">
        <v>16</v>
      </c>
      <c r="C92" s="8"/>
      <c r="D92" s="8"/>
      <c r="E92" s="9"/>
      <c r="F92" s="11"/>
      <c r="G92" s="11"/>
      <c r="H92" s="11"/>
      <c r="I92" s="11"/>
      <c r="J92" s="11"/>
      <c r="K92" s="11"/>
      <c r="L92" s="11"/>
      <c r="M92" s="11">
        <f t="shared" si="30"/>
        <v>0</v>
      </c>
    </row>
    <row r="93" spans="1:13" x14ac:dyDescent="0.3">
      <c r="A93" s="12" t="s">
        <v>70</v>
      </c>
      <c r="B93" s="13"/>
      <c r="C93" s="14"/>
      <c r="D93" s="15"/>
      <c r="E93" s="16"/>
      <c r="F93" s="13"/>
      <c r="G93" s="17">
        <f>SUBTOTAL(9,G88:G92)</f>
        <v>0</v>
      </c>
      <c r="H93" s="17">
        <f t="shared" ref="H93:L93" si="31">SUBTOTAL(9,H88:H92)</f>
        <v>0</v>
      </c>
      <c r="I93" s="17">
        <f t="shared" si="31"/>
        <v>0</v>
      </c>
      <c r="J93" s="17">
        <f t="shared" si="31"/>
        <v>0</v>
      </c>
      <c r="K93" s="17">
        <f t="shared" si="31"/>
        <v>0</v>
      </c>
      <c r="L93" s="17">
        <f t="shared" si="31"/>
        <v>0</v>
      </c>
      <c r="M93" s="17">
        <f>SUBTOTAL(9,M88:M92)</f>
        <v>0</v>
      </c>
    </row>
    <row r="94" spans="1:13" x14ac:dyDescent="0.3">
      <c r="A94" s="10" t="s">
        <v>71</v>
      </c>
      <c r="B94" s="10" t="s">
        <v>16</v>
      </c>
      <c r="C94" s="8">
        <v>44699</v>
      </c>
      <c r="D94" s="10" t="s">
        <v>77</v>
      </c>
      <c r="E94" s="9">
        <v>44699</v>
      </c>
      <c r="F94" s="11" t="s">
        <v>58</v>
      </c>
      <c r="G94" s="11">
        <v>119</v>
      </c>
      <c r="H94" s="11"/>
      <c r="I94" s="11">
        <v>0</v>
      </c>
      <c r="J94" s="11">
        <v>0</v>
      </c>
      <c r="K94" s="11">
        <f>84.99+27.15+22.12</f>
        <v>134.26</v>
      </c>
      <c r="L94" s="11"/>
      <c r="M94" s="11">
        <f>SUM(G94:L94)</f>
        <v>253.26</v>
      </c>
    </row>
    <row r="95" spans="1:13" x14ac:dyDescent="0.3">
      <c r="A95" s="10" t="s">
        <v>71</v>
      </c>
      <c r="B95" s="10" t="s">
        <v>16</v>
      </c>
      <c r="C95" s="8"/>
      <c r="D95" s="8"/>
      <c r="E95" s="9"/>
      <c r="F95" s="11"/>
      <c r="G95" s="11"/>
      <c r="H95" s="11"/>
      <c r="I95" s="11">
        <v>0</v>
      </c>
      <c r="J95" s="11">
        <v>0</v>
      </c>
      <c r="K95" s="11">
        <v>0</v>
      </c>
      <c r="L95" s="11"/>
      <c r="M95" s="11">
        <f t="shared" ref="M95:M98" si="32">SUM(G95:L95)</f>
        <v>0</v>
      </c>
    </row>
    <row r="96" spans="1:13" x14ac:dyDescent="0.3">
      <c r="A96" s="10" t="s">
        <v>71</v>
      </c>
      <c r="B96" s="10" t="s">
        <v>16</v>
      </c>
      <c r="C96" s="8"/>
      <c r="D96" s="8"/>
      <c r="E96" s="9"/>
      <c r="F96" s="11"/>
      <c r="G96" s="11"/>
      <c r="H96" s="11"/>
      <c r="I96" s="11">
        <v>0</v>
      </c>
      <c r="J96" s="11">
        <v>0</v>
      </c>
      <c r="K96" s="11">
        <v>0</v>
      </c>
      <c r="L96" s="11"/>
      <c r="M96" s="11">
        <f t="shared" si="32"/>
        <v>0</v>
      </c>
    </row>
    <row r="97" spans="1:13" x14ac:dyDescent="0.3">
      <c r="A97" s="10" t="s">
        <v>71</v>
      </c>
      <c r="B97" s="10" t="s">
        <v>16</v>
      </c>
      <c r="C97" s="8"/>
      <c r="D97" s="8"/>
      <c r="E97" s="9"/>
      <c r="F97" s="11"/>
      <c r="G97" s="11"/>
      <c r="H97" s="11"/>
      <c r="I97" s="11"/>
      <c r="J97" s="11"/>
      <c r="K97" s="11"/>
      <c r="L97" s="11"/>
      <c r="M97" s="11">
        <f t="shared" si="32"/>
        <v>0</v>
      </c>
    </row>
    <row r="98" spans="1:13" x14ac:dyDescent="0.3">
      <c r="A98" s="10" t="s">
        <v>71</v>
      </c>
      <c r="B98" s="10" t="s">
        <v>16</v>
      </c>
      <c r="C98" s="8"/>
      <c r="D98" s="8"/>
      <c r="E98" s="9"/>
      <c r="F98" s="11"/>
      <c r="G98" s="11"/>
      <c r="H98" s="11"/>
      <c r="I98" s="11"/>
      <c r="J98" s="11"/>
      <c r="K98" s="11"/>
      <c r="L98" s="11"/>
      <c r="M98" s="11">
        <f t="shared" si="32"/>
        <v>0</v>
      </c>
    </row>
    <row r="99" spans="1:13" x14ac:dyDescent="0.3">
      <c r="A99" s="12" t="s">
        <v>71</v>
      </c>
      <c r="B99" s="13"/>
      <c r="C99" s="14"/>
      <c r="D99" s="15"/>
      <c r="E99" s="16"/>
      <c r="F99" s="13"/>
      <c r="G99" s="17">
        <f>SUBTOTAL(9,G94:G98)</f>
        <v>119</v>
      </c>
      <c r="H99" s="17">
        <f t="shared" ref="H99:L99" si="33">SUBTOTAL(9,H94:H98)</f>
        <v>0</v>
      </c>
      <c r="I99" s="17">
        <f t="shared" si="33"/>
        <v>0</v>
      </c>
      <c r="J99" s="17">
        <f t="shared" si="33"/>
        <v>0</v>
      </c>
      <c r="K99" s="17">
        <f t="shared" si="33"/>
        <v>134.26</v>
      </c>
      <c r="L99" s="17">
        <f t="shared" si="33"/>
        <v>0</v>
      </c>
      <c r="M99" s="17">
        <f>SUBTOTAL(9,M94:M98)</f>
        <v>253.26</v>
      </c>
    </row>
    <row r="100" spans="1:13" x14ac:dyDescent="0.3">
      <c r="A100" s="10" t="s">
        <v>57</v>
      </c>
      <c r="B100" s="10" t="s">
        <v>16</v>
      </c>
      <c r="C100" s="8"/>
      <c r="D100" s="10"/>
      <c r="E100" s="9"/>
      <c r="F100" s="11"/>
      <c r="G100" s="11"/>
      <c r="H100" s="11"/>
      <c r="I100" s="11">
        <v>0</v>
      </c>
      <c r="J100" s="11">
        <v>0</v>
      </c>
      <c r="K100" s="11">
        <v>0</v>
      </c>
      <c r="L100" s="11"/>
      <c r="M100" s="11">
        <f>SUM(G100:L100)</f>
        <v>0</v>
      </c>
    </row>
    <row r="101" spans="1:13" x14ac:dyDescent="0.3">
      <c r="A101" s="10" t="s">
        <v>57</v>
      </c>
      <c r="B101" s="10" t="s">
        <v>16</v>
      </c>
      <c r="C101" s="8"/>
      <c r="D101" s="8"/>
      <c r="E101" s="9"/>
      <c r="F101" s="11"/>
      <c r="G101" s="11"/>
      <c r="H101" s="11"/>
      <c r="I101" s="11">
        <v>0</v>
      </c>
      <c r="J101" s="11">
        <v>0</v>
      </c>
      <c r="K101" s="11">
        <v>0</v>
      </c>
      <c r="L101" s="11"/>
      <c r="M101" s="11">
        <f t="shared" ref="M101:M104" si="34">SUM(G101:L101)</f>
        <v>0</v>
      </c>
    </row>
    <row r="102" spans="1:13" x14ac:dyDescent="0.3">
      <c r="A102" s="10" t="s">
        <v>57</v>
      </c>
      <c r="B102" s="10" t="s">
        <v>16</v>
      </c>
      <c r="C102" s="8"/>
      <c r="D102" s="8"/>
      <c r="E102" s="9"/>
      <c r="F102" s="11"/>
      <c r="G102" s="11"/>
      <c r="H102" s="11"/>
      <c r="I102" s="11">
        <v>0</v>
      </c>
      <c r="J102" s="11">
        <v>0</v>
      </c>
      <c r="K102" s="11">
        <v>0</v>
      </c>
      <c r="L102" s="11"/>
      <c r="M102" s="11">
        <f t="shared" si="34"/>
        <v>0</v>
      </c>
    </row>
    <row r="103" spans="1:13" x14ac:dyDescent="0.3">
      <c r="A103" s="10" t="s">
        <v>57</v>
      </c>
      <c r="B103" s="10" t="s">
        <v>16</v>
      </c>
      <c r="C103" s="8"/>
      <c r="D103" s="8"/>
      <c r="E103" s="9"/>
      <c r="F103" s="11"/>
      <c r="G103" s="11"/>
      <c r="H103" s="11"/>
      <c r="I103" s="11"/>
      <c r="J103" s="11"/>
      <c r="K103" s="11"/>
      <c r="L103" s="11"/>
      <c r="M103" s="11">
        <f t="shared" si="34"/>
        <v>0</v>
      </c>
    </row>
    <row r="104" spans="1:13" x14ac:dyDescent="0.3">
      <c r="A104" s="10" t="s">
        <v>57</v>
      </c>
      <c r="B104" s="10" t="s">
        <v>16</v>
      </c>
      <c r="C104" s="8"/>
      <c r="D104" s="8"/>
      <c r="E104" s="9"/>
      <c r="F104" s="11"/>
      <c r="G104" s="11"/>
      <c r="H104" s="11"/>
      <c r="I104" s="11"/>
      <c r="J104" s="11"/>
      <c r="K104" s="11"/>
      <c r="L104" s="11"/>
      <c r="M104" s="11">
        <f t="shared" si="34"/>
        <v>0</v>
      </c>
    </row>
    <row r="105" spans="1:13" x14ac:dyDescent="0.3">
      <c r="A105" s="12" t="s">
        <v>57</v>
      </c>
      <c r="B105" s="13"/>
      <c r="C105" s="14"/>
      <c r="D105" s="15"/>
      <c r="E105" s="16"/>
      <c r="F105" s="13"/>
      <c r="G105" s="17">
        <f>SUBTOTAL(9,G100:G104)</f>
        <v>0</v>
      </c>
      <c r="H105" s="17">
        <f t="shared" ref="H105:L105" si="35">SUBTOTAL(9,H100:H104)</f>
        <v>0</v>
      </c>
      <c r="I105" s="17">
        <f t="shared" si="35"/>
        <v>0</v>
      </c>
      <c r="J105" s="17">
        <f t="shared" si="35"/>
        <v>0</v>
      </c>
      <c r="K105" s="17">
        <f t="shared" si="35"/>
        <v>0</v>
      </c>
      <c r="L105" s="17">
        <f t="shared" si="35"/>
        <v>0</v>
      </c>
      <c r="M105" s="17">
        <f>SUBTOTAL(9,M100:M104)</f>
        <v>0</v>
      </c>
    </row>
    <row r="106" spans="1:13" x14ac:dyDescent="0.3">
      <c r="A106" s="10" t="s">
        <v>72</v>
      </c>
      <c r="B106" s="10" t="s">
        <v>16</v>
      </c>
      <c r="C106" s="8"/>
      <c r="D106" s="10"/>
      <c r="E106" s="9"/>
      <c r="F106" s="11"/>
      <c r="G106" s="11"/>
      <c r="H106" s="11"/>
      <c r="I106" s="11">
        <v>0</v>
      </c>
      <c r="J106" s="11">
        <v>0</v>
      </c>
      <c r="K106" s="11">
        <v>0</v>
      </c>
      <c r="L106" s="11"/>
      <c r="M106" s="11">
        <f>SUM(G106:L106)</f>
        <v>0</v>
      </c>
    </row>
    <row r="107" spans="1:13" x14ac:dyDescent="0.3">
      <c r="A107" s="10" t="s">
        <v>72</v>
      </c>
      <c r="B107" s="10" t="s">
        <v>16</v>
      </c>
      <c r="C107" s="8"/>
      <c r="D107" s="8"/>
      <c r="E107" s="9"/>
      <c r="F107" s="11"/>
      <c r="G107" s="11"/>
      <c r="H107" s="11"/>
      <c r="I107" s="11">
        <v>0</v>
      </c>
      <c r="J107" s="11">
        <v>0</v>
      </c>
      <c r="K107" s="11">
        <v>0</v>
      </c>
      <c r="L107" s="11"/>
      <c r="M107" s="11">
        <f t="shared" ref="M107:M110" si="36">SUM(G107:L107)</f>
        <v>0</v>
      </c>
    </row>
    <row r="108" spans="1:13" x14ac:dyDescent="0.3">
      <c r="A108" s="10" t="s">
        <v>72</v>
      </c>
      <c r="B108" s="10" t="s">
        <v>16</v>
      </c>
      <c r="C108" s="8"/>
      <c r="D108" s="8"/>
      <c r="E108" s="9"/>
      <c r="F108" s="11"/>
      <c r="G108" s="11"/>
      <c r="H108" s="11"/>
      <c r="I108" s="11">
        <v>0</v>
      </c>
      <c r="J108" s="11">
        <v>0</v>
      </c>
      <c r="K108" s="11">
        <v>0</v>
      </c>
      <c r="L108" s="11"/>
      <c r="M108" s="11">
        <f t="shared" si="36"/>
        <v>0</v>
      </c>
    </row>
    <row r="109" spans="1:13" x14ac:dyDescent="0.3">
      <c r="A109" s="10" t="s">
        <v>72</v>
      </c>
      <c r="B109" s="10" t="s">
        <v>16</v>
      </c>
      <c r="C109" s="8"/>
      <c r="D109" s="8"/>
      <c r="E109" s="9"/>
      <c r="F109" s="11"/>
      <c r="G109" s="11"/>
      <c r="H109" s="11"/>
      <c r="I109" s="11"/>
      <c r="J109" s="11"/>
      <c r="K109" s="11"/>
      <c r="L109" s="11"/>
      <c r="M109" s="11">
        <f t="shared" si="36"/>
        <v>0</v>
      </c>
    </row>
    <row r="110" spans="1:13" x14ac:dyDescent="0.3">
      <c r="A110" s="10" t="s">
        <v>72</v>
      </c>
      <c r="B110" s="10" t="s">
        <v>16</v>
      </c>
      <c r="C110" s="8"/>
      <c r="D110" s="8"/>
      <c r="E110" s="9"/>
      <c r="F110" s="11"/>
      <c r="G110" s="11"/>
      <c r="H110" s="11"/>
      <c r="I110" s="11"/>
      <c r="J110" s="11"/>
      <c r="K110" s="11"/>
      <c r="L110" s="11"/>
      <c r="M110" s="11">
        <f t="shared" si="36"/>
        <v>0</v>
      </c>
    </row>
    <row r="111" spans="1:13" x14ac:dyDescent="0.3">
      <c r="A111" s="12" t="s">
        <v>72</v>
      </c>
      <c r="B111" s="13"/>
      <c r="C111" s="14"/>
      <c r="D111" s="15"/>
      <c r="E111" s="16"/>
      <c r="F111" s="13"/>
      <c r="G111" s="17">
        <f>SUBTOTAL(9,G106:G110)</f>
        <v>0</v>
      </c>
      <c r="H111" s="17">
        <f t="shared" ref="H111:L111" si="37">SUBTOTAL(9,H106:H110)</f>
        <v>0</v>
      </c>
      <c r="I111" s="17">
        <f t="shared" si="37"/>
        <v>0</v>
      </c>
      <c r="J111" s="17">
        <f t="shared" si="37"/>
        <v>0</v>
      </c>
      <c r="K111" s="17">
        <f t="shared" si="37"/>
        <v>0</v>
      </c>
      <c r="L111" s="17">
        <f t="shared" si="37"/>
        <v>0</v>
      </c>
      <c r="M111" s="17">
        <f>SUBTOTAL(9,M106:M110)</f>
        <v>0</v>
      </c>
    </row>
    <row r="112" spans="1:13" ht="17.25" thickBot="1" x14ac:dyDescent="0.35">
      <c r="A112" s="20"/>
      <c r="B112" s="20"/>
      <c r="C112" s="21"/>
      <c r="D112" s="20"/>
      <c r="E112" s="20"/>
      <c r="F112" s="22"/>
      <c r="G112" s="23">
        <f>G8+G14+G20+G30+G36+G42+G47+G53+G59+G64+G69+G75+G81+G87+G93+G99+G105+G111</f>
        <v>119</v>
      </c>
      <c r="H112" s="23">
        <f t="shared" ref="H112:M112" si="38">H8+H14+H20+H30+H36+H42+H47+H53+H59+H64+H69+H75+H81+H87+H93+H99+H105+H111</f>
        <v>205.59</v>
      </c>
      <c r="I112" s="23">
        <f t="shared" si="38"/>
        <v>1923.65</v>
      </c>
      <c r="J112" s="23">
        <f t="shared" si="38"/>
        <v>243.8</v>
      </c>
      <c r="K112" s="23">
        <f t="shared" si="38"/>
        <v>870.52</v>
      </c>
      <c r="L112" s="23">
        <f t="shared" si="38"/>
        <v>339</v>
      </c>
      <c r="M112" s="23">
        <f t="shared" si="38"/>
        <v>3701.5599999999995</v>
      </c>
    </row>
    <row r="113" spans="1:18" ht="17.25" thickTop="1" x14ac:dyDescent="0.3">
      <c r="A113" s="24"/>
      <c r="B113" s="24"/>
      <c r="C113" s="25"/>
      <c r="D113" s="24"/>
      <c r="E113" s="24"/>
      <c r="F113" s="24"/>
      <c r="G113" s="26"/>
      <c r="H113" s="26"/>
      <c r="I113" s="26"/>
      <c r="J113" s="26"/>
      <c r="K113" s="26"/>
      <c r="L113" s="26"/>
      <c r="M113" s="26"/>
      <c r="O113" s="57"/>
      <c r="R113" s="28"/>
    </row>
    <row r="114" spans="1:18" x14ac:dyDescent="0.3">
      <c r="E114" s="29"/>
      <c r="F114" s="29"/>
      <c r="N114" s="27"/>
      <c r="O114" s="57"/>
    </row>
    <row r="115" spans="1:18" ht="17.25" thickBot="1" x14ac:dyDescent="0.35">
      <c r="A115" s="24"/>
      <c r="B115" s="24"/>
      <c r="C115" s="25"/>
      <c r="D115" s="24"/>
      <c r="E115" s="24"/>
      <c r="F115" s="24"/>
      <c r="G115" s="26"/>
      <c r="H115" s="26"/>
      <c r="I115" s="26"/>
      <c r="J115" s="26"/>
      <c r="K115" s="26"/>
      <c r="L115" s="26"/>
      <c r="M115" s="26"/>
      <c r="O115" s="57"/>
    </row>
    <row r="116" spans="1:18" ht="17.25" thickBot="1" x14ac:dyDescent="0.35">
      <c r="A116" s="24"/>
      <c r="B116" s="24"/>
      <c r="C116" s="24"/>
      <c r="D116" s="24"/>
      <c r="E116" s="24"/>
      <c r="F116" s="30" t="s">
        <v>18</v>
      </c>
      <c r="G116" s="31"/>
      <c r="H116" s="31"/>
      <c r="I116" s="31"/>
      <c r="J116" s="31"/>
      <c r="K116" s="31"/>
      <c r="L116" s="31"/>
      <c r="M116" s="32"/>
    </row>
    <row r="117" spans="1:18" ht="52.5" x14ac:dyDescent="0.3">
      <c r="A117" s="24"/>
      <c r="B117" s="24"/>
      <c r="C117" s="24"/>
      <c r="D117" s="24"/>
      <c r="E117" s="24"/>
      <c r="F117" s="33"/>
      <c r="G117" s="34" t="s">
        <v>6</v>
      </c>
      <c r="H117" s="35" t="s">
        <v>19</v>
      </c>
      <c r="I117" s="35" t="s">
        <v>20</v>
      </c>
      <c r="J117" s="35" t="s">
        <v>21</v>
      </c>
      <c r="K117" s="35" t="s">
        <v>10</v>
      </c>
      <c r="L117" s="35" t="s">
        <v>11</v>
      </c>
      <c r="M117" s="36" t="s">
        <v>22</v>
      </c>
    </row>
    <row r="118" spans="1:18" x14ac:dyDescent="0.3">
      <c r="A118" s="24"/>
      <c r="B118" s="24"/>
      <c r="C118" s="24"/>
      <c r="D118" s="24"/>
      <c r="E118" s="24"/>
      <c r="F118" s="37" t="s">
        <v>23</v>
      </c>
      <c r="G118" s="38">
        <f>G112-G119</f>
        <v>119</v>
      </c>
      <c r="H118" s="38">
        <f t="shared" ref="H118:M118" si="39">H112-H119</f>
        <v>205.59</v>
      </c>
      <c r="I118" s="38">
        <f>I112-I119</f>
        <v>571.75</v>
      </c>
      <c r="J118" s="38">
        <f t="shared" si="39"/>
        <v>85.34</v>
      </c>
      <c r="K118" s="38">
        <f t="shared" si="39"/>
        <v>436.21999999999997</v>
      </c>
      <c r="L118" s="38">
        <f t="shared" si="39"/>
        <v>0</v>
      </c>
      <c r="M118" s="38">
        <f t="shared" si="39"/>
        <v>1417.8999999999996</v>
      </c>
    </row>
    <row r="119" spans="1:18" x14ac:dyDescent="0.3">
      <c r="A119" s="24"/>
      <c r="B119" s="24"/>
      <c r="C119" s="24"/>
      <c r="D119" s="24"/>
      <c r="E119" s="24"/>
      <c r="F119" s="37" t="s">
        <v>24</v>
      </c>
      <c r="G119" s="38">
        <f t="shared" ref="G119:L119" si="40">G8+G14+G20+G30</f>
        <v>0</v>
      </c>
      <c r="H119" s="38">
        <f t="shared" si="40"/>
        <v>0</v>
      </c>
      <c r="I119" s="38">
        <f t="shared" si="40"/>
        <v>1351.9</v>
      </c>
      <c r="J119" s="38">
        <f t="shared" si="40"/>
        <v>158.46</v>
      </c>
      <c r="K119" s="38">
        <f t="shared" si="40"/>
        <v>434.3</v>
      </c>
      <c r="L119" s="38">
        <f t="shared" si="40"/>
        <v>339</v>
      </c>
      <c r="M119" s="38">
        <f>SUM(G119:L119)</f>
        <v>2283.66</v>
      </c>
    </row>
    <row r="120" spans="1:18" x14ac:dyDescent="0.3">
      <c r="A120" s="24"/>
      <c r="B120" s="24"/>
      <c r="C120" s="24"/>
      <c r="D120" s="24"/>
      <c r="E120" s="24"/>
      <c r="F120" s="39" t="s">
        <v>25</v>
      </c>
      <c r="G120" s="40">
        <f t="shared" ref="G120:L120" si="41">SUM(G118:G119)</f>
        <v>119</v>
      </c>
      <c r="H120" s="40">
        <f t="shared" si="41"/>
        <v>205.59</v>
      </c>
      <c r="I120" s="40">
        <f t="shared" si="41"/>
        <v>1923.65</v>
      </c>
      <c r="J120" s="40">
        <f t="shared" si="41"/>
        <v>243.8</v>
      </c>
      <c r="K120" s="40">
        <f t="shared" si="41"/>
        <v>870.52</v>
      </c>
      <c r="L120" s="40">
        <f t="shared" si="41"/>
        <v>339</v>
      </c>
      <c r="M120" s="41">
        <f>SUM(G120:L120)</f>
        <v>3701.5600000000004</v>
      </c>
      <c r="N120" s="42"/>
    </row>
    <row r="121" spans="1:18" x14ac:dyDescent="0.3">
      <c r="A121" s="24"/>
      <c r="B121" s="24"/>
      <c r="C121" s="24"/>
      <c r="D121" s="24"/>
      <c r="E121" s="24"/>
      <c r="F121" s="37" t="s">
        <v>26</v>
      </c>
      <c r="G121" s="43" t="s">
        <v>27</v>
      </c>
      <c r="H121" s="43"/>
      <c r="I121" s="43" t="s">
        <v>27</v>
      </c>
      <c r="J121" s="43" t="s">
        <v>27</v>
      </c>
      <c r="K121" s="43" t="s">
        <v>27</v>
      </c>
      <c r="L121" s="43" t="s">
        <v>27</v>
      </c>
      <c r="M121" s="38">
        <f>SUM(G121:L121)</f>
        <v>0</v>
      </c>
    </row>
    <row r="122" spans="1:18" x14ac:dyDescent="0.3">
      <c r="A122" s="24"/>
      <c r="B122" s="24"/>
      <c r="C122" s="24"/>
      <c r="D122" s="24"/>
      <c r="E122" s="24"/>
      <c r="F122" s="37" t="s">
        <v>28</v>
      </c>
      <c r="G122" s="43" t="s">
        <v>27</v>
      </c>
      <c r="H122" s="44"/>
      <c r="I122" s="43" t="s">
        <v>27</v>
      </c>
      <c r="J122" s="43" t="s">
        <v>27</v>
      </c>
      <c r="K122" s="43" t="s">
        <v>27</v>
      </c>
      <c r="L122" s="43" t="s">
        <v>27</v>
      </c>
      <c r="M122" s="38">
        <f>SUM(G122:L122)</f>
        <v>0</v>
      </c>
    </row>
    <row r="123" spans="1:18" ht="17.25" thickBot="1" x14ac:dyDescent="0.35">
      <c r="A123" s="24"/>
      <c r="B123" s="24"/>
      <c r="C123" s="24"/>
      <c r="D123" s="24"/>
      <c r="E123" s="24"/>
      <c r="F123" s="45" t="s">
        <v>29</v>
      </c>
      <c r="G123" s="46">
        <f t="shared" ref="G123:L123" si="42">SUM(G120:G122)</f>
        <v>119</v>
      </c>
      <c r="H123" s="46">
        <f t="shared" si="42"/>
        <v>205.59</v>
      </c>
      <c r="I123" s="46">
        <f t="shared" si="42"/>
        <v>1923.65</v>
      </c>
      <c r="J123" s="46">
        <f t="shared" si="42"/>
        <v>243.8</v>
      </c>
      <c r="K123" s="46">
        <f t="shared" si="42"/>
        <v>870.52</v>
      </c>
      <c r="L123" s="46">
        <f t="shared" si="42"/>
        <v>339</v>
      </c>
      <c r="M123" s="47">
        <f>SUM(G123:L123)</f>
        <v>3701.5600000000004</v>
      </c>
    </row>
    <row r="124" spans="1:18" x14ac:dyDescent="0.3">
      <c r="A124" s="24"/>
      <c r="B124" s="24"/>
      <c r="C124" s="24"/>
      <c r="D124" s="24"/>
      <c r="E124" s="24"/>
      <c r="F124" s="24"/>
      <c r="G124" s="26"/>
      <c r="H124" s="26"/>
      <c r="I124" s="26"/>
      <c r="J124" s="26"/>
      <c r="K124" s="26"/>
      <c r="L124" s="26"/>
      <c r="M124" s="26"/>
    </row>
  </sheetData>
  <autoFilter ref="A2:M53" xr:uid="{9870F798-BE8A-48C3-B5A6-B93D22D92BF4}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6DE2D-E8BD-402D-9C37-90ACD5A479C2}">
  <dimension ref="A1:R121"/>
  <sheetViews>
    <sheetView zoomScale="85" zoomScaleNormal="85" workbookViewId="0">
      <pane xSplit="1" ySplit="2" topLeftCell="B60" activePane="bottomRight" state="frozen"/>
      <selection activeCell="D90" sqref="D90"/>
      <selection pane="topRight" activeCell="D90" sqref="D90"/>
      <selection pane="bottomLeft" activeCell="D90" sqref="D90"/>
      <selection pane="bottomRight" activeCell="I29" sqref="I29"/>
    </sheetView>
  </sheetViews>
  <sheetFormatPr defaultColWidth="9.140625" defaultRowHeight="16.5" x14ac:dyDescent="0.3"/>
  <cols>
    <col min="1" max="1" width="22.5703125" style="3" customWidth="1"/>
    <col min="2" max="2" width="29.85546875" style="3" customWidth="1"/>
    <col min="3" max="3" width="25.28515625" style="3" customWidth="1"/>
    <col min="4" max="4" width="33" style="3" customWidth="1"/>
    <col min="5" max="5" width="15.42578125" style="3" customWidth="1"/>
    <col min="6" max="6" width="24.28515625" style="3" customWidth="1"/>
    <col min="7" max="7" width="8.140625" style="3" customWidth="1"/>
    <col min="8" max="8" width="9.140625" style="3"/>
    <col min="9" max="9" width="10.7109375" style="3" customWidth="1"/>
    <col min="10" max="14" width="9.140625" style="3"/>
    <col min="15" max="15" width="10" style="56" customWidth="1"/>
    <col min="16" max="18" width="9.140625" style="3"/>
    <col min="19" max="19" width="17" style="3" customWidth="1"/>
    <col min="20" max="16384" width="9.140625" style="3"/>
  </cols>
  <sheetData>
    <row r="1" spans="1:15" ht="23.25" x14ac:dyDescent="0.35">
      <c r="A1" s="1" t="s">
        <v>81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</row>
    <row r="2" spans="1:15" ht="52.5" x14ac:dyDescent="0.3">
      <c r="A2" s="4" t="s">
        <v>0</v>
      </c>
      <c r="B2" s="4" t="s">
        <v>1</v>
      </c>
      <c r="C2" s="5" t="s">
        <v>2</v>
      </c>
      <c r="D2" s="4" t="s">
        <v>3</v>
      </c>
      <c r="E2" s="4" t="s">
        <v>4</v>
      </c>
      <c r="F2" s="6" t="s">
        <v>5</v>
      </c>
      <c r="G2" s="7" t="s">
        <v>6</v>
      </c>
      <c r="H2" s="7" t="s">
        <v>79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</row>
    <row r="3" spans="1:15" x14ac:dyDescent="0.3">
      <c r="A3" s="8" t="s">
        <v>13</v>
      </c>
      <c r="B3" s="8" t="s">
        <v>14</v>
      </c>
      <c r="C3" s="9"/>
      <c r="D3" s="8"/>
      <c r="E3" s="9"/>
      <c r="F3" s="10"/>
      <c r="G3" s="11"/>
      <c r="H3" s="11"/>
      <c r="I3" s="11">
        <v>0</v>
      </c>
      <c r="J3" s="11"/>
      <c r="K3" s="11"/>
      <c r="L3" s="11"/>
      <c r="M3" s="11">
        <f>SUM(G3:L3)</f>
        <v>0</v>
      </c>
      <c r="O3" s="56" t="s">
        <v>59</v>
      </c>
    </row>
    <row r="4" spans="1:15" x14ac:dyDescent="0.3">
      <c r="A4" s="8" t="s">
        <v>13</v>
      </c>
      <c r="B4" s="8" t="s">
        <v>14</v>
      </c>
      <c r="C4" s="9"/>
      <c r="D4" s="8"/>
      <c r="E4" s="9"/>
      <c r="F4" s="10"/>
      <c r="G4" s="11">
        <v>0</v>
      </c>
      <c r="H4" s="11"/>
      <c r="I4" s="11"/>
      <c r="J4" s="11"/>
      <c r="K4" s="11"/>
      <c r="L4" s="11"/>
      <c r="M4" s="11">
        <f>SUM(G4:L4)</f>
        <v>0</v>
      </c>
    </row>
    <row r="5" spans="1:15" x14ac:dyDescent="0.3">
      <c r="A5" s="8" t="s">
        <v>13</v>
      </c>
      <c r="B5" s="8" t="s">
        <v>14</v>
      </c>
      <c r="C5" s="9"/>
      <c r="D5" s="8"/>
      <c r="E5" s="9"/>
      <c r="F5" s="10"/>
      <c r="G5" s="11"/>
      <c r="H5" s="11"/>
      <c r="I5" s="11">
        <v>0</v>
      </c>
      <c r="J5" s="11"/>
      <c r="K5" s="11"/>
      <c r="L5" s="11"/>
      <c r="M5" s="11">
        <f>SUM(G5:L5)</f>
        <v>0</v>
      </c>
    </row>
    <row r="6" spans="1:15" x14ac:dyDescent="0.3">
      <c r="A6" s="8" t="s">
        <v>13</v>
      </c>
      <c r="B6" s="8" t="s">
        <v>14</v>
      </c>
      <c r="C6" s="9"/>
      <c r="D6" s="8"/>
      <c r="E6" s="9"/>
      <c r="F6" s="10"/>
      <c r="G6" s="11"/>
      <c r="H6" s="11"/>
      <c r="I6" s="11"/>
      <c r="J6" s="11"/>
      <c r="K6" s="11"/>
      <c r="L6" s="11"/>
      <c r="M6" s="11"/>
    </row>
    <row r="7" spans="1:15" x14ac:dyDescent="0.3">
      <c r="A7" s="8"/>
      <c r="B7" s="8"/>
      <c r="C7" s="9"/>
      <c r="D7" s="8"/>
      <c r="E7" s="9"/>
      <c r="F7" s="10"/>
      <c r="G7" s="11">
        <v>0</v>
      </c>
      <c r="H7" s="11"/>
      <c r="I7" s="11"/>
      <c r="J7" s="11"/>
      <c r="K7" s="11"/>
      <c r="L7" s="11"/>
      <c r="M7" s="11">
        <f>SUM(G7:L7)</f>
        <v>0</v>
      </c>
    </row>
    <row r="8" spans="1:15" x14ac:dyDescent="0.3">
      <c r="A8" s="12" t="s">
        <v>15</v>
      </c>
      <c r="B8" s="13" t="s">
        <v>14</v>
      </c>
      <c r="C8" s="14"/>
      <c r="D8" s="15"/>
      <c r="E8" s="16"/>
      <c r="F8" s="13"/>
      <c r="G8" s="17">
        <f>SUBTOTAL(9,G3:G7)</f>
        <v>0</v>
      </c>
      <c r="H8" s="17">
        <f t="shared" ref="H8:M8" si="0">SUBTOTAL(9,H3:H7)</f>
        <v>0</v>
      </c>
      <c r="I8" s="17">
        <f t="shared" si="0"/>
        <v>0</v>
      </c>
      <c r="J8" s="17">
        <f t="shared" si="0"/>
        <v>0</v>
      </c>
      <c r="K8" s="17">
        <f t="shared" si="0"/>
        <v>0</v>
      </c>
      <c r="L8" s="17">
        <f t="shared" si="0"/>
        <v>0</v>
      </c>
      <c r="M8" s="17">
        <f t="shared" si="0"/>
        <v>0</v>
      </c>
    </row>
    <row r="9" spans="1:15" x14ac:dyDescent="0.3">
      <c r="A9" s="8" t="s">
        <v>31</v>
      </c>
      <c r="B9" s="8" t="s">
        <v>33</v>
      </c>
      <c r="C9" s="9"/>
      <c r="D9" s="8"/>
      <c r="E9" s="9"/>
      <c r="F9" s="10"/>
      <c r="G9" s="11">
        <v>0</v>
      </c>
      <c r="H9" s="11"/>
      <c r="I9" s="11">
        <v>0</v>
      </c>
      <c r="J9" s="11"/>
      <c r="K9" s="11">
        <v>0</v>
      </c>
      <c r="L9" s="11"/>
      <c r="M9" s="11">
        <f>SUM(G9:L9)</f>
        <v>0</v>
      </c>
      <c r="O9" s="56" t="s">
        <v>59</v>
      </c>
    </row>
    <row r="10" spans="1:15" x14ac:dyDescent="0.3">
      <c r="A10" s="8" t="s">
        <v>31</v>
      </c>
      <c r="B10" s="8" t="s">
        <v>33</v>
      </c>
      <c r="C10" s="9"/>
      <c r="D10" s="8"/>
      <c r="E10" s="9"/>
      <c r="F10" s="10"/>
      <c r="G10" s="11">
        <v>0</v>
      </c>
      <c r="H10" s="11"/>
      <c r="I10" s="11">
        <v>0</v>
      </c>
      <c r="J10" s="11"/>
      <c r="K10" s="11">
        <v>0</v>
      </c>
      <c r="L10" s="11"/>
      <c r="M10" s="11">
        <f>SUM(G10:L10)</f>
        <v>0</v>
      </c>
    </row>
    <row r="11" spans="1:15" x14ac:dyDescent="0.3">
      <c r="A11" s="8" t="s">
        <v>31</v>
      </c>
      <c r="B11" s="8" t="s">
        <v>33</v>
      </c>
      <c r="C11" s="9"/>
      <c r="D11" s="8"/>
      <c r="E11" s="9"/>
      <c r="F11" s="10"/>
      <c r="G11" s="11"/>
      <c r="H11" s="11"/>
      <c r="I11" s="11"/>
      <c r="J11" s="11"/>
      <c r="K11" s="11"/>
      <c r="L11" s="11"/>
      <c r="M11" s="11"/>
    </row>
    <row r="12" spans="1:15" x14ac:dyDescent="0.3">
      <c r="A12" s="8" t="s">
        <v>31</v>
      </c>
      <c r="B12" s="8" t="s">
        <v>33</v>
      </c>
      <c r="C12" s="9"/>
      <c r="D12" s="8"/>
      <c r="E12" s="9"/>
      <c r="F12" s="10"/>
      <c r="G12" s="11">
        <v>0</v>
      </c>
      <c r="H12" s="11"/>
      <c r="I12" s="11">
        <v>0</v>
      </c>
      <c r="J12" s="11"/>
      <c r="K12" s="11">
        <v>0</v>
      </c>
      <c r="L12" s="11"/>
      <c r="M12" s="11">
        <f>SUM(G12:L12)</f>
        <v>0</v>
      </c>
    </row>
    <row r="13" spans="1:15" x14ac:dyDescent="0.3">
      <c r="A13" s="8"/>
      <c r="B13" s="8"/>
      <c r="C13" s="9"/>
      <c r="D13" s="8"/>
      <c r="E13" s="9"/>
      <c r="F13" s="10"/>
      <c r="G13" s="11">
        <v>0</v>
      </c>
      <c r="H13" s="11"/>
      <c r="I13" s="11">
        <v>0</v>
      </c>
      <c r="J13" s="11"/>
      <c r="K13" s="11">
        <v>0</v>
      </c>
      <c r="L13" s="11"/>
      <c r="M13" s="11">
        <f>SUM(G13:L13)</f>
        <v>0</v>
      </c>
    </row>
    <row r="14" spans="1:15" x14ac:dyDescent="0.3">
      <c r="A14" s="12" t="s">
        <v>80</v>
      </c>
      <c r="B14" s="13"/>
      <c r="C14" s="14"/>
      <c r="D14" s="15"/>
      <c r="E14" s="16"/>
      <c r="F14" s="13"/>
      <c r="G14" s="17">
        <f>SUBTOTAL(9,G9:G13)</f>
        <v>0</v>
      </c>
      <c r="H14" s="17">
        <f t="shared" ref="H14:M14" si="1">SUBTOTAL(9,H9:H13)</f>
        <v>0</v>
      </c>
      <c r="I14" s="17">
        <f t="shared" si="1"/>
        <v>0</v>
      </c>
      <c r="J14" s="17">
        <f t="shared" si="1"/>
        <v>0</v>
      </c>
      <c r="K14" s="17">
        <f t="shared" si="1"/>
        <v>0</v>
      </c>
      <c r="L14" s="17">
        <f t="shared" si="1"/>
        <v>0</v>
      </c>
      <c r="M14" s="17">
        <f t="shared" si="1"/>
        <v>0</v>
      </c>
    </row>
    <row r="15" spans="1:15" x14ac:dyDescent="0.3">
      <c r="A15" s="8" t="s">
        <v>53</v>
      </c>
      <c r="B15" s="8" t="s">
        <v>32</v>
      </c>
      <c r="C15" s="9"/>
      <c r="D15" s="8"/>
      <c r="E15" s="9"/>
      <c r="F15" s="18"/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f>SUM(G15:L15)</f>
        <v>0</v>
      </c>
    </row>
    <row r="16" spans="1:15" x14ac:dyDescent="0.3">
      <c r="A16" s="8" t="s">
        <v>53</v>
      </c>
      <c r="B16" s="8" t="s">
        <v>32</v>
      </c>
      <c r="C16" s="9"/>
      <c r="D16" s="10"/>
      <c r="E16" s="9"/>
      <c r="F16" s="18"/>
      <c r="G16" s="11"/>
      <c r="H16" s="11"/>
      <c r="I16" s="11">
        <v>0</v>
      </c>
      <c r="J16" s="11"/>
      <c r="K16" s="11"/>
      <c r="L16" s="11"/>
      <c r="M16" s="11">
        <f>SUM(G16:L16)</f>
        <v>0</v>
      </c>
    </row>
    <row r="17" spans="1:13" x14ac:dyDescent="0.3">
      <c r="A17" s="8" t="s">
        <v>53</v>
      </c>
      <c r="B17" s="8" t="s">
        <v>32</v>
      </c>
      <c r="C17" s="9"/>
      <c r="D17" s="8"/>
      <c r="E17" s="9"/>
      <c r="F17" s="18"/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f>SUM(G17:L17)</f>
        <v>0</v>
      </c>
    </row>
    <row r="18" spans="1:13" x14ac:dyDescent="0.3">
      <c r="A18" s="8" t="s">
        <v>53</v>
      </c>
      <c r="B18" s="8" t="s">
        <v>32</v>
      </c>
      <c r="C18" s="9"/>
      <c r="D18" s="8"/>
      <c r="E18" s="9"/>
      <c r="F18" s="18"/>
      <c r="G18" s="11"/>
      <c r="H18" s="11"/>
      <c r="I18" s="11"/>
      <c r="J18" s="11"/>
      <c r="K18" s="11"/>
      <c r="L18" s="11"/>
      <c r="M18" s="11"/>
    </row>
    <row r="19" spans="1:13" x14ac:dyDescent="0.3">
      <c r="A19" s="8"/>
      <c r="B19" s="8"/>
      <c r="C19" s="9"/>
      <c r="D19" s="10"/>
      <c r="E19" s="9"/>
      <c r="F19" s="18"/>
      <c r="G19" s="11"/>
      <c r="H19" s="11"/>
      <c r="I19" s="11">
        <v>0</v>
      </c>
      <c r="J19" s="11"/>
      <c r="K19" s="11"/>
      <c r="L19" s="11"/>
      <c r="M19" s="11">
        <f>SUM(G19:L19)</f>
        <v>0</v>
      </c>
    </row>
    <row r="20" spans="1:13" x14ac:dyDescent="0.3">
      <c r="A20" s="12" t="s">
        <v>56</v>
      </c>
      <c r="B20" s="13"/>
      <c r="C20" s="14"/>
      <c r="D20" s="15"/>
      <c r="E20" s="16"/>
      <c r="F20" s="13"/>
      <c r="G20" s="17">
        <f>SUBTOTAL(9,G15:G19)</f>
        <v>0</v>
      </c>
      <c r="H20" s="17">
        <f t="shared" ref="H20:M20" si="2">SUBTOTAL(9,H15:H19)</f>
        <v>0</v>
      </c>
      <c r="I20" s="17">
        <f t="shared" si="2"/>
        <v>0</v>
      </c>
      <c r="J20" s="17">
        <f t="shared" si="2"/>
        <v>0</v>
      </c>
      <c r="K20" s="17">
        <f t="shared" si="2"/>
        <v>0</v>
      </c>
      <c r="L20" s="17">
        <f t="shared" si="2"/>
        <v>0</v>
      </c>
      <c r="M20" s="17">
        <f t="shared" si="2"/>
        <v>0</v>
      </c>
    </row>
    <row r="21" spans="1:13" x14ac:dyDescent="0.3">
      <c r="A21" s="8" t="s">
        <v>36</v>
      </c>
      <c r="B21" s="8" t="s">
        <v>55</v>
      </c>
      <c r="C21" s="9">
        <v>44746</v>
      </c>
      <c r="D21" s="8" t="s">
        <v>78</v>
      </c>
      <c r="E21" s="9">
        <v>44749</v>
      </c>
      <c r="F21" s="10" t="s">
        <v>58</v>
      </c>
      <c r="G21" s="11">
        <v>0</v>
      </c>
      <c r="H21" s="11"/>
      <c r="I21" s="11">
        <v>225.15</v>
      </c>
      <c r="J21" s="11"/>
      <c r="K21" s="11">
        <v>0</v>
      </c>
      <c r="L21" s="11"/>
      <c r="M21" s="11">
        <f>SUM(G21:L21)</f>
        <v>225.15</v>
      </c>
    </row>
    <row r="22" spans="1:13" x14ac:dyDescent="0.3">
      <c r="A22" s="8" t="s">
        <v>36</v>
      </c>
      <c r="B22" s="8" t="s">
        <v>55</v>
      </c>
      <c r="C22" s="9">
        <v>44749</v>
      </c>
      <c r="D22" s="8" t="s">
        <v>78</v>
      </c>
      <c r="E22" s="9">
        <v>44753</v>
      </c>
      <c r="F22" s="10" t="s">
        <v>58</v>
      </c>
      <c r="G22" s="11">
        <v>0</v>
      </c>
      <c r="H22" s="11"/>
      <c r="I22" s="11">
        <v>227.15</v>
      </c>
      <c r="J22" s="11"/>
      <c r="K22" s="11">
        <v>0</v>
      </c>
      <c r="L22" s="11"/>
      <c r="M22" s="11">
        <f>SUM(G22:L22)</f>
        <v>227.15</v>
      </c>
    </row>
    <row r="23" spans="1:13" x14ac:dyDescent="0.3">
      <c r="A23" s="8" t="s">
        <v>36</v>
      </c>
      <c r="B23" s="8" t="s">
        <v>55</v>
      </c>
      <c r="C23" s="9">
        <v>44781</v>
      </c>
      <c r="D23" s="8" t="s">
        <v>87</v>
      </c>
      <c r="E23" s="9">
        <v>44757</v>
      </c>
      <c r="F23" s="10" t="s">
        <v>86</v>
      </c>
      <c r="G23" s="11">
        <v>0</v>
      </c>
      <c r="H23" s="11"/>
      <c r="I23" s="11">
        <v>23.1</v>
      </c>
      <c r="J23" s="11"/>
      <c r="K23" s="11">
        <v>0</v>
      </c>
      <c r="L23" s="11"/>
      <c r="M23" s="11">
        <f>SUM(G23:L23)</f>
        <v>23.1</v>
      </c>
    </row>
    <row r="24" spans="1:13" x14ac:dyDescent="0.3">
      <c r="A24" s="8" t="s">
        <v>36</v>
      </c>
      <c r="B24" s="8" t="s">
        <v>55</v>
      </c>
      <c r="C24" s="9">
        <v>44781</v>
      </c>
      <c r="D24" s="8" t="s">
        <v>78</v>
      </c>
      <c r="E24" s="9">
        <v>44823</v>
      </c>
      <c r="F24" s="10" t="s">
        <v>58</v>
      </c>
      <c r="G24" s="11"/>
      <c r="H24" s="11"/>
      <c r="I24" s="11">
        <v>226.9</v>
      </c>
      <c r="J24" s="11"/>
      <c r="K24" s="11"/>
      <c r="L24" s="11"/>
      <c r="M24" s="11">
        <f t="shared" ref="M24:M26" si="3">SUM(G24:L24)</f>
        <v>226.9</v>
      </c>
    </row>
    <row r="25" spans="1:13" x14ac:dyDescent="0.3">
      <c r="A25" s="8" t="s">
        <v>36</v>
      </c>
      <c r="B25" s="8" t="s">
        <v>55</v>
      </c>
      <c r="C25" s="9">
        <v>44785</v>
      </c>
      <c r="D25" s="8" t="s">
        <v>78</v>
      </c>
      <c r="E25" s="9">
        <v>44788</v>
      </c>
      <c r="F25" s="10" t="s">
        <v>58</v>
      </c>
      <c r="G25" s="11"/>
      <c r="H25" s="11"/>
      <c r="I25" s="11">
        <v>226.9</v>
      </c>
      <c r="J25" s="11"/>
      <c r="K25" s="11"/>
      <c r="L25" s="11"/>
      <c r="M25" s="11">
        <f t="shared" si="3"/>
        <v>226.9</v>
      </c>
    </row>
    <row r="26" spans="1:13" x14ac:dyDescent="0.3">
      <c r="A26" s="8" t="s">
        <v>36</v>
      </c>
      <c r="B26" s="8" t="s">
        <v>55</v>
      </c>
      <c r="C26" s="9">
        <v>44785</v>
      </c>
      <c r="D26" s="8" t="s">
        <v>78</v>
      </c>
      <c r="E26" s="9">
        <v>44797</v>
      </c>
      <c r="F26" s="10" t="s">
        <v>58</v>
      </c>
      <c r="G26" s="11"/>
      <c r="H26" s="11"/>
      <c r="I26" s="11">
        <v>226.9</v>
      </c>
      <c r="J26" s="11"/>
      <c r="K26" s="11"/>
      <c r="L26" s="11"/>
      <c r="M26" s="11">
        <f t="shared" si="3"/>
        <v>226.9</v>
      </c>
    </row>
    <row r="27" spans="1:13" x14ac:dyDescent="0.3">
      <c r="A27" s="8" t="s">
        <v>36</v>
      </c>
      <c r="B27" s="8" t="s">
        <v>55</v>
      </c>
      <c r="C27" s="9"/>
      <c r="D27" s="8"/>
      <c r="E27" s="9"/>
      <c r="F27" s="10"/>
      <c r="G27" s="11"/>
      <c r="H27" s="11"/>
      <c r="I27" s="11"/>
      <c r="J27" s="11"/>
      <c r="K27" s="11"/>
      <c r="L27" s="11"/>
      <c r="M27" s="11"/>
    </row>
    <row r="28" spans="1:13" x14ac:dyDescent="0.3">
      <c r="A28" s="12" t="s">
        <v>37</v>
      </c>
      <c r="B28" s="13"/>
      <c r="C28" s="14"/>
      <c r="D28" s="15"/>
      <c r="E28" s="16"/>
      <c r="F28" s="13"/>
      <c r="G28" s="17">
        <f t="shared" ref="G28:M28" si="4">SUBTOTAL(9,G21:G27)</f>
        <v>0</v>
      </c>
      <c r="H28" s="17">
        <f t="shared" si="4"/>
        <v>0</v>
      </c>
      <c r="I28" s="17">
        <f t="shared" si="4"/>
        <v>1156.1000000000001</v>
      </c>
      <c r="J28" s="17">
        <f t="shared" si="4"/>
        <v>0</v>
      </c>
      <c r="K28" s="17">
        <f t="shared" si="4"/>
        <v>0</v>
      </c>
      <c r="L28" s="17">
        <f t="shared" si="4"/>
        <v>0</v>
      </c>
      <c r="M28" s="17">
        <f t="shared" si="4"/>
        <v>1156.1000000000001</v>
      </c>
    </row>
    <row r="29" spans="1:13" x14ac:dyDescent="0.3">
      <c r="A29" s="8" t="s">
        <v>60</v>
      </c>
      <c r="B29" s="8" t="s">
        <v>16</v>
      </c>
      <c r="C29" s="9"/>
      <c r="D29" s="10"/>
      <c r="E29" s="9"/>
      <c r="F29" s="10"/>
      <c r="G29" s="11"/>
      <c r="H29" s="11"/>
      <c r="I29" s="11"/>
      <c r="J29" s="11"/>
      <c r="K29" s="11">
        <v>0</v>
      </c>
      <c r="L29" s="11"/>
      <c r="M29" s="11">
        <f>SUM(G29:L29)</f>
        <v>0</v>
      </c>
    </row>
    <row r="30" spans="1:13" x14ac:dyDescent="0.3">
      <c r="A30" s="8" t="s">
        <v>60</v>
      </c>
      <c r="B30" s="8" t="s">
        <v>16</v>
      </c>
      <c r="C30" s="9"/>
      <c r="D30" s="10"/>
      <c r="E30" s="9"/>
      <c r="F30" s="10"/>
      <c r="G30" s="11"/>
      <c r="H30" s="11"/>
      <c r="I30" s="11">
        <v>0</v>
      </c>
      <c r="J30" s="11">
        <v>0</v>
      </c>
      <c r="K30" s="11">
        <v>0</v>
      </c>
      <c r="L30" s="11"/>
      <c r="M30" s="11">
        <f t="shared" ref="M30:M33" si="5">SUM(G30:L30)</f>
        <v>0</v>
      </c>
    </row>
    <row r="31" spans="1:13" x14ac:dyDescent="0.3">
      <c r="A31" s="8" t="s">
        <v>60</v>
      </c>
      <c r="B31" s="8" t="s">
        <v>16</v>
      </c>
      <c r="C31" s="9"/>
      <c r="D31" s="10"/>
      <c r="E31" s="9"/>
      <c r="F31" s="10"/>
      <c r="G31" s="11"/>
      <c r="H31" s="11">
        <v>0</v>
      </c>
      <c r="I31" s="11">
        <v>0</v>
      </c>
      <c r="J31" s="11">
        <v>0</v>
      </c>
      <c r="K31" s="11">
        <v>0</v>
      </c>
      <c r="L31" s="11"/>
      <c r="M31" s="11">
        <f t="shared" si="5"/>
        <v>0</v>
      </c>
    </row>
    <row r="32" spans="1:13" x14ac:dyDescent="0.3">
      <c r="A32" s="8" t="s">
        <v>60</v>
      </c>
      <c r="B32" s="8" t="s">
        <v>16</v>
      </c>
      <c r="C32" s="9"/>
      <c r="D32" s="10"/>
      <c r="E32" s="9"/>
      <c r="F32" s="10"/>
      <c r="G32" s="11"/>
      <c r="H32" s="11">
        <v>0</v>
      </c>
      <c r="I32" s="11">
        <v>0</v>
      </c>
      <c r="J32" s="11">
        <v>0</v>
      </c>
      <c r="K32" s="11">
        <v>0</v>
      </c>
      <c r="L32" s="11"/>
      <c r="M32" s="11">
        <f t="shared" si="5"/>
        <v>0</v>
      </c>
    </row>
    <row r="33" spans="1:13" x14ac:dyDescent="0.3">
      <c r="A33" s="8" t="s">
        <v>60</v>
      </c>
      <c r="B33" s="8" t="s">
        <v>16</v>
      </c>
      <c r="C33" s="9"/>
      <c r="D33" s="10"/>
      <c r="E33" s="9"/>
      <c r="F33" s="10"/>
      <c r="G33" s="11"/>
      <c r="H33" s="11"/>
      <c r="I33" s="11">
        <v>0</v>
      </c>
      <c r="J33" s="11">
        <v>0</v>
      </c>
      <c r="K33" s="11">
        <v>0</v>
      </c>
      <c r="L33" s="11"/>
      <c r="M33" s="11">
        <f t="shared" si="5"/>
        <v>0</v>
      </c>
    </row>
    <row r="34" spans="1:13" x14ac:dyDescent="0.3">
      <c r="A34" s="12" t="s">
        <v>60</v>
      </c>
      <c r="B34" s="13"/>
      <c r="C34" s="14"/>
      <c r="D34" s="15"/>
      <c r="E34" s="16"/>
      <c r="F34" s="13"/>
      <c r="G34" s="17">
        <f t="shared" ref="G34:M34" si="6">SUBTOTAL(9,G29:G33)</f>
        <v>0</v>
      </c>
      <c r="H34" s="17">
        <f t="shared" si="6"/>
        <v>0</v>
      </c>
      <c r="I34" s="17">
        <f t="shared" si="6"/>
        <v>0</v>
      </c>
      <c r="J34" s="17">
        <f t="shared" si="6"/>
        <v>0</v>
      </c>
      <c r="K34" s="17">
        <f t="shared" si="6"/>
        <v>0</v>
      </c>
      <c r="L34" s="17">
        <f t="shared" si="6"/>
        <v>0</v>
      </c>
      <c r="M34" s="17">
        <f t="shared" si="6"/>
        <v>0</v>
      </c>
    </row>
    <row r="35" spans="1:13" x14ac:dyDescent="0.3">
      <c r="A35" s="10" t="s">
        <v>62</v>
      </c>
      <c r="B35" s="8" t="s">
        <v>16</v>
      </c>
      <c r="C35" s="8"/>
      <c r="D35" s="10"/>
      <c r="E35" s="9"/>
      <c r="F35" s="10"/>
      <c r="G35" s="11"/>
      <c r="H35" s="11"/>
      <c r="I35" s="11">
        <v>0</v>
      </c>
      <c r="J35" s="11">
        <v>0</v>
      </c>
      <c r="K35" s="11"/>
      <c r="L35" s="11">
        <v>0</v>
      </c>
      <c r="M35" s="11">
        <f>SUM(G35:L35)</f>
        <v>0</v>
      </c>
    </row>
    <row r="36" spans="1:13" x14ac:dyDescent="0.3">
      <c r="A36" s="10" t="s">
        <v>62</v>
      </c>
      <c r="B36" s="8" t="s">
        <v>16</v>
      </c>
      <c r="C36" s="9"/>
      <c r="D36" s="10"/>
      <c r="E36" s="9"/>
      <c r="F36" s="10"/>
      <c r="G36" s="11"/>
      <c r="H36" s="11"/>
      <c r="I36" s="11">
        <v>0</v>
      </c>
      <c r="J36" s="11">
        <v>0</v>
      </c>
      <c r="K36" s="11"/>
      <c r="L36" s="11"/>
      <c r="M36" s="11">
        <f>SUM(G36:L36)</f>
        <v>0</v>
      </c>
    </row>
    <row r="37" spans="1:13" x14ac:dyDescent="0.3">
      <c r="A37" s="10" t="s">
        <v>62</v>
      </c>
      <c r="B37" s="8" t="s">
        <v>16</v>
      </c>
      <c r="C37" s="9"/>
      <c r="D37" s="10"/>
      <c r="E37" s="9"/>
      <c r="F37" s="10"/>
      <c r="G37" s="11"/>
      <c r="H37" s="11"/>
      <c r="I37" s="11">
        <v>0</v>
      </c>
      <c r="J37" s="11">
        <v>0</v>
      </c>
      <c r="K37" s="11"/>
      <c r="L37" s="11"/>
      <c r="M37" s="11">
        <f>SUM(G37:L37)</f>
        <v>0</v>
      </c>
    </row>
    <row r="38" spans="1:13" x14ac:dyDescent="0.3">
      <c r="A38" s="10" t="s">
        <v>62</v>
      </c>
      <c r="B38" s="8" t="s">
        <v>16</v>
      </c>
      <c r="C38" s="9"/>
      <c r="D38" s="10"/>
      <c r="E38" s="9"/>
      <c r="F38" s="10"/>
      <c r="G38" s="11"/>
      <c r="H38" s="11"/>
      <c r="I38" s="11">
        <v>0</v>
      </c>
      <c r="J38" s="11"/>
      <c r="K38" s="11"/>
      <c r="L38" s="11"/>
      <c r="M38" s="11">
        <f>SUM(G38:L38)</f>
        <v>0</v>
      </c>
    </row>
    <row r="39" spans="1:13" x14ac:dyDescent="0.3">
      <c r="A39" s="10" t="s">
        <v>62</v>
      </c>
      <c r="B39" s="8" t="s">
        <v>16</v>
      </c>
      <c r="C39" s="9"/>
      <c r="D39" s="10"/>
      <c r="E39" s="9"/>
      <c r="F39" s="10"/>
      <c r="G39" s="11"/>
      <c r="H39" s="11"/>
      <c r="I39" s="11">
        <v>0</v>
      </c>
      <c r="J39" s="11"/>
      <c r="K39" s="11"/>
      <c r="L39" s="11"/>
      <c r="M39" s="11">
        <f>SUM(G39:L39)</f>
        <v>0</v>
      </c>
    </row>
    <row r="40" spans="1:13" x14ac:dyDescent="0.3">
      <c r="A40" s="12" t="s">
        <v>62</v>
      </c>
      <c r="B40" s="13"/>
      <c r="C40" s="16"/>
      <c r="D40" s="15"/>
      <c r="E40" s="16"/>
      <c r="F40" s="13"/>
      <c r="G40" s="17">
        <f t="shared" ref="G40:H40" si="7">SUBTOTAL(9,G35:G39)</f>
        <v>0</v>
      </c>
      <c r="H40" s="17">
        <f t="shared" si="7"/>
        <v>0</v>
      </c>
      <c r="I40" s="17">
        <f>SUBTOTAL(9,I35:I39)</f>
        <v>0</v>
      </c>
      <c r="J40" s="17">
        <f t="shared" ref="J40:L40" si="8">SUBTOTAL(9,J35:J39)</f>
        <v>0</v>
      </c>
      <c r="K40" s="17">
        <f t="shared" si="8"/>
        <v>0</v>
      </c>
      <c r="L40" s="17">
        <f t="shared" si="8"/>
        <v>0</v>
      </c>
      <c r="M40" s="17">
        <f>SUBTOTAL(9,M35:M39)</f>
        <v>0</v>
      </c>
    </row>
    <row r="41" spans="1:13" x14ac:dyDescent="0.3">
      <c r="A41" s="10" t="s">
        <v>64</v>
      </c>
      <c r="B41" s="8" t="s">
        <v>16</v>
      </c>
      <c r="C41" s="9"/>
      <c r="D41" s="10"/>
      <c r="E41" s="9"/>
      <c r="F41" s="10"/>
      <c r="G41" s="11"/>
      <c r="H41" s="11"/>
      <c r="I41" s="11">
        <v>0</v>
      </c>
      <c r="J41" s="11"/>
      <c r="K41" s="11"/>
      <c r="L41" s="11"/>
      <c r="M41" s="11">
        <f>SUM(G41:L41)</f>
        <v>0</v>
      </c>
    </row>
    <row r="42" spans="1:13" x14ac:dyDescent="0.3">
      <c r="A42" s="10" t="s">
        <v>64</v>
      </c>
      <c r="B42" s="8" t="s">
        <v>16</v>
      </c>
      <c r="C42" s="9"/>
      <c r="D42" s="10"/>
      <c r="E42" s="9"/>
      <c r="F42" s="10"/>
      <c r="G42" s="11"/>
      <c r="H42" s="11"/>
      <c r="I42" s="11">
        <v>0</v>
      </c>
      <c r="J42" s="11"/>
      <c r="K42" s="11"/>
      <c r="L42" s="11"/>
      <c r="M42" s="11">
        <f>SUM(G42:L42)</f>
        <v>0</v>
      </c>
    </row>
    <row r="43" spans="1:13" x14ac:dyDescent="0.3">
      <c r="A43" s="10" t="s">
        <v>64</v>
      </c>
      <c r="B43" s="8" t="s">
        <v>16</v>
      </c>
      <c r="C43" s="9"/>
      <c r="D43" s="10"/>
      <c r="E43" s="9"/>
      <c r="F43" s="10"/>
      <c r="G43" s="11"/>
      <c r="H43" s="11"/>
      <c r="I43" s="11"/>
      <c r="J43" s="11"/>
      <c r="K43" s="11"/>
      <c r="L43" s="11"/>
      <c r="M43" s="11">
        <f>SUM(G43:L43)</f>
        <v>0</v>
      </c>
    </row>
    <row r="44" spans="1:13" x14ac:dyDescent="0.3">
      <c r="A44" s="10" t="s">
        <v>64</v>
      </c>
      <c r="B44" s="8" t="s">
        <v>16</v>
      </c>
      <c r="C44" s="9"/>
      <c r="D44" s="10"/>
      <c r="E44" s="9"/>
      <c r="F44" s="10"/>
      <c r="G44" s="11"/>
      <c r="H44" s="11"/>
      <c r="I44" s="11"/>
      <c r="J44" s="11"/>
      <c r="K44" s="11"/>
      <c r="L44" s="11"/>
      <c r="M44" s="11">
        <f>SUM(G44:L44)</f>
        <v>0</v>
      </c>
    </row>
    <row r="45" spans="1:13" x14ac:dyDescent="0.3">
      <c r="A45" s="12" t="s">
        <v>64</v>
      </c>
      <c r="B45" s="13" t="s">
        <v>16</v>
      </c>
      <c r="C45" s="14"/>
      <c r="D45" s="15"/>
      <c r="E45" s="16"/>
      <c r="F45" s="13"/>
      <c r="G45" s="17">
        <f>SUM(G41:G44)</f>
        <v>0</v>
      </c>
      <c r="H45" s="17">
        <f t="shared" ref="H45:L45" si="9">SUM(H41:H44)</f>
        <v>0</v>
      </c>
      <c r="I45" s="17">
        <f t="shared" si="9"/>
        <v>0</v>
      </c>
      <c r="J45" s="17">
        <f t="shared" si="9"/>
        <v>0</v>
      </c>
      <c r="K45" s="17">
        <f t="shared" si="9"/>
        <v>0</v>
      </c>
      <c r="L45" s="17">
        <f t="shared" si="9"/>
        <v>0</v>
      </c>
      <c r="M45" s="17">
        <f>SUM(M41:M44)</f>
        <v>0</v>
      </c>
    </row>
    <row r="46" spans="1:13" x14ac:dyDescent="0.3">
      <c r="A46" s="10" t="s">
        <v>65</v>
      </c>
      <c r="B46" s="10" t="s">
        <v>16</v>
      </c>
      <c r="C46" s="8">
        <v>44783</v>
      </c>
      <c r="D46" s="10" t="s">
        <v>78</v>
      </c>
      <c r="E46" s="8">
        <v>44817</v>
      </c>
      <c r="F46" s="10" t="s">
        <v>58</v>
      </c>
      <c r="G46" s="11"/>
      <c r="H46" s="11"/>
      <c r="I46" s="11">
        <v>84.5</v>
      </c>
      <c r="J46" s="11"/>
      <c r="K46" s="11"/>
      <c r="L46" s="11"/>
      <c r="M46" s="11">
        <f>SUM(G46:L46)</f>
        <v>84.5</v>
      </c>
    </row>
    <row r="47" spans="1:13" x14ac:dyDescent="0.3">
      <c r="A47" s="10" t="s">
        <v>65</v>
      </c>
      <c r="B47" s="10" t="s">
        <v>16</v>
      </c>
      <c r="C47" s="8"/>
      <c r="D47" s="10"/>
      <c r="E47" s="9"/>
      <c r="F47" s="10"/>
      <c r="G47" s="11"/>
      <c r="H47" s="11"/>
      <c r="I47" s="11">
        <v>0</v>
      </c>
      <c r="J47" s="11"/>
      <c r="K47" s="11"/>
      <c r="L47" s="11"/>
      <c r="M47" s="11">
        <f>SUM(G47:L47)</f>
        <v>0</v>
      </c>
    </row>
    <row r="48" spans="1:13" x14ac:dyDescent="0.3">
      <c r="A48" s="10" t="s">
        <v>65</v>
      </c>
      <c r="B48" s="10" t="s">
        <v>16</v>
      </c>
      <c r="C48" s="8"/>
      <c r="D48" s="10"/>
      <c r="E48" s="9"/>
      <c r="F48" s="10"/>
      <c r="G48" s="11"/>
      <c r="H48" s="11"/>
      <c r="I48" s="11">
        <v>0</v>
      </c>
      <c r="J48" s="11"/>
      <c r="K48" s="11"/>
      <c r="L48" s="11">
        <v>0</v>
      </c>
      <c r="M48" s="11">
        <f t="shared" ref="M48" si="10">SUM(G48:L48)</f>
        <v>0</v>
      </c>
    </row>
    <row r="49" spans="1:13" x14ac:dyDescent="0.3">
      <c r="A49" s="10" t="s">
        <v>65</v>
      </c>
      <c r="B49" s="10" t="s">
        <v>16</v>
      </c>
      <c r="C49" s="8"/>
      <c r="D49" s="10"/>
      <c r="E49" s="9"/>
      <c r="F49" s="11"/>
      <c r="G49" s="11"/>
      <c r="H49" s="11"/>
      <c r="I49" s="11"/>
      <c r="J49" s="11"/>
      <c r="K49" s="11"/>
      <c r="L49" s="11"/>
      <c r="M49" s="11">
        <f>SUM(G49:L49)</f>
        <v>0</v>
      </c>
    </row>
    <row r="50" spans="1:13" x14ac:dyDescent="0.3">
      <c r="A50" s="10" t="s">
        <v>65</v>
      </c>
      <c r="B50" s="10" t="s">
        <v>16</v>
      </c>
      <c r="C50" s="8"/>
      <c r="D50" s="10"/>
      <c r="E50" s="9"/>
      <c r="F50" s="11"/>
      <c r="G50" s="11"/>
      <c r="H50" s="11"/>
      <c r="I50" s="11"/>
      <c r="J50" s="11"/>
      <c r="K50" s="11"/>
      <c r="L50" s="11">
        <v>0</v>
      </c>
      <c r="M50" s="11">
        <f t="shared" ref="M50" si="11">SUM(G50:L50)</f>
        <v>0</v>
      </c>
    </row>
    <row r="51" spans="1:13" x14ac:dyDescent="0.3">
      <c r="A51" s="12" t="s">
        <v>65</v>
      </c>
      <c r="B51" s="13"/>
      <c r="C51" s="14"/>
      <c r="D51" s="15"/>
      <c r="E51" s="16"/>
      <c r="F51" s="13"/>
      <c r="G51" s="17">
        <f>SUM(G46:G50)</f>
        <v>0</v>
      </c>
      <c r="H51" s="17">
        <f t="shared" ref="H51:L51" si="12">SUM(H46:H50)</f>
        <v>0</v>
      </c>
      <c r="I51" s="17">
        <f t="shared" si="12"/>
        <v>84.5</v>
      </c>
      <c r="J51" s="17">
        <f t="shared" si="12"/>
        <v>0</v>
      </c>
      <c r="K51" s="17">
        <f t="shared" si="12"/>
        <v>0</v>
      </c>
      <c r="L51" s="17">
        <f t="shared" si="12"/>
        <v>0</v>
      </c>
      <c r="M51" s="17">
        <f>SUM(M46:M50)</f>
        <v>84.5</v>
      </c>
    </row>
    <row r="52" spans="1:13" x14ac:dyDescent="0.3">
      <c r="A52" s="10" t="s">
        <v>66</v>
      </c>
      <c r="B52" s="10" t="s">
        <v>16</v>
      </c>
      <c r="C52" s="8"/>
      <c r="D52" s="10"/>
      <c r="E52" s="9"/>
      <c r="F52" s="11"/>
      <c r="G52" s="11"/>
      <c r="H52" s="11"/>
      <c r="I52" s="11">
        <v>0</v>
      </c>
      <c r="J52" s="11"/>
      <c r="K52" s="11"/>
      <c r="L52" s="11"/>
      <c r="M52" s="11">
        <f>SUM(G52:L52)</f>
        <v>0</v>
      </c>
    </row>
    <row r="53" spans="1:13" x14ac:dyDescent="0.3">
      <c r="A53" s="10" t="s">
        <v>66</v>
      </c>
      <c r="B53" s="10" t="s">
        <v>16</v>
      </c>
      <c r="C53" s="8"/>
      <c r="D53" s="10"/>
      <c r="E53" s="9"/>
      <c r="F53" s="11"/>
      <c r="G53" s="11"/>
      <c r="H53" s="11"/>
      <c r="I53" s="11">
        <v>0</v>
      </c>
      <c r="J53" s="11"/>
      <c r="K53" s="11"/>
      <c r="L53" s="11">
        <v>0</v>
      </c>
      <c r="M53" s="11">
        <f t="shared" ref="M53" si="13">SUM(G53:L53)</f>
        <v>0</v>
      </c>
    </row>
    <row r="54" spans="1:13" x14ac:dyDescent="0.3">
      <c r="A54" s="10" t="s">
        <v>66</v>
      </c>
      <c r="B54" s="10" t="s">
        <v>16</v>
      </c>
      <c r="C54" s="8"/>
      <c r="D54" s="10"/>
      <c r="E54" s="9"/>
      <c r="F54" s="11"/>
      <c r="G54" s="11"/>
      <c r="H54" s="11"/>
      <c r="I54" s="11"/>
      <c r="J54" s="11"/>
      <c r="K54" s="11"/>
      <c r="L54" s="11"/>
      <c r="M54" s="11">
        <f>SUM(G54:L54)</f>
        <v>0</v>
      </c>
    </row>
    <row r="55" spans="1:13" x14ac:dyDescent="0.3">
      <c r="A55" s="10" t="s">
        <v>66</v>
      </c>
      <c r="B55" s="10" t="s">
        <v>16</v>
      </c>
      <c r="C55" s="8"/>
      <c r="D55" s="10"/>
      <c r="E55" s="9"/>
      <c r="F55" s="11"/>
      <c r="G55" s="11"/>
      <c r="H55" s="11"/>
      <c r="I55" s="11"/>
      <c r="J55" s="11"/>
      <c r="K55" s="11"/>
      <c r="L55" s="11"/>
      <c r="M55" s="11"/>
    </row>
    <row r="56" spans="1:13" x14ac:dyDescent="0.3">
      <c r="A56" s="10" t="s">
        <v>66</v>
      </c>
      <c r="B56" s="10"/>
      <c r="C56" s="8"/>
      <c r="D56" s="10"/>
      <c r="E56" s="9"/>
      <c r="F56" s="11"/>
      <c r="G56" s="11"/>
      <c r="H56" s="11"/>
      <c r="I56" s="11"/>
      <c r="J56" s="11"/>
      <c r="K56" s="11"/>
      <c r="L56" s="11">
        <v>0</v>
      </c>
      <c r="M56" s="11">
        <f t="shared" ref="M56" si="14">SUM(G56:L56)</f>
        <v>0</v>
      </c>
    </row>
    <row r="57" spans="1:13" x14ac:dyDescent="0.3">
      <c r="A57" s="12" t="s">
        <v>66</v>
      </c>
      <c r="B57" s="13"/>
      <c r="C57" s="14"/>
      <c r="D57" s="15"/>
      <c r="E57" s="16"/>
      <c r="F57" s="13"/>
      <c r="G57" s="17">
        <f>SUM(G52:G56)</f>
        <v>0</v>
      </c>
      <c r="H57" s="17">
        <f t="shared" ref="H57:L57" si="15">SUM(H52:H56)</f>
        <v>0</v>
      </c>
      <c r="I57" s="17">
        <f t="shared" si="15"/>
        <v>0</v>
      </c>
      <c r="J57" s="17">
        <f t="shared" si="15"/>
        <v>0</v>
      </c>
      <c r="K57" s="17">
        <f t="shared" si="15"/>
        <v>0</v>
      </c>
      <c r="L57" s="17">
        <f t="shared" si="15"/>
        <v>0</v>
      </c>
      <c r="M57" s="17">
        <f>SUM(M52:M56)</f>
        <v>0</v>
      </c>
    </row>
    <row r="58" spans="1:13" x14ac:dyDescent="0.3">
      <c r="A58" s="10" t="s">
        <v>67</v>
      </c>
      <c r="B58" s="8" t="s">
        <v>16</v>
      </c>
      <c r="C58" s="9"/>
      <c r="D58" s="10"/>
      <c r="E58" s="8"/>
      <c r="F58" s="18"/>
      <c r="G58" s="11"/>
      <c r="H58" s="11"/>
      <c r="I58" s="11"/>
      <c r="J58" s="11"/>
      <c r="K58" s="11"/>
      <c r="L58" s="11"/>
      <c r="M58" s="11">
        <f t="shared" ref="M58:M61" si="16">SUM(G58:L58)</f>
        <v>0</v>
      </c>
    </row>
    <row r="59" spans="1:13" x14ac:dyDescent="0.3">
      <c r="A59" s="10" t="s">
        <v>67</v>
      </c>
      <c r="B59" s="8" t="s">
        <v>16</v>
      </c>
      <c r="C59" s="9"/>
      <c r="D59" s="10"/>
      <c r="E59" s="8"/>
      <c r="F59" s="18"/>
      <c r="G59" s="11"/>
      <c r="H59" s="11"/>
      <c r="I59" s="11"/>
      <c r="J59" s="11"/>
      <c r="K59" s="11"/>
      <c r="L59" s="11"/>
      <c r="M59" s="11">
        <f t="shared" si="16"/>
        <v>0</v>
      </c>
    </row>
    <row r="60" spans="1:13" x14ac:dyDescent="0.3">
      <c r="A60" s="10" t="s">
        <v>67</v>
      </c>
      <c r="B60" s="8" t="s">
        <v>16</v>
      </c>
      <c r="C60" s="9"/>
      <c r="D60" s="10"/>
      <c r="E60" s="8"/>
      <c r="F60" s="18"/>
      <c r="G60" s="11"/>
      <c r="H60" s="11"/>
      <c r="I60" s="11"/>
      <c r="J60" s="11"/>
      <c r="K60" s="11"/>
      <c r="L60" s="11"/>
      <c r="M60" s="11">
        <f t="shared" si="16"/>
        <v>0</v>
      </c>
    </row>
    <row r="61" spans="1:13" x14ac:dyDescent="0.3">
      <c r="A61" s="10" t="s">
        <v>67</v>
      </c>
      <c r="B61" s="8" t="s">
        <v>16</v>
      </c>
      <c r="C61" s="9"/>
      <c r="D61" s="10"/>
      <c r="E61" s="8"/>
      <c r="F61" s="18"/>
      <c r="G61" s="11"/>
      <c r="H61" s="11"/>
      <c r="I61" s="11"/>
      <c r="J61" s="11"/>
      <c r="K61" s="11"/>
      <c r="L61" s="11"/>
      <c r="M61" s="11">
        <f t="shared" si="16"/>
        <v>0</v>
      </c>
    </row>
    <row r="62" spans="1:13" x14ac:dyDescent="0.3">
      <c r="A62" s="12" t="s">
        <v>67</v>
      </c>
      <c r="B62" s="13"/>
      <c r="C62" s="14"/>
      <c r="D62" s="15"/>
      <c r="E62" s="16"/>
      <c r="F62" s="13"/>
      <c r="G62" s="17">
        <f>SUM(G58:G61)</f>
        <v>0</v>
      </c>
      <c r="H62" s="17">
        <f t="shared" ref="H62:M62" si="17">SUM(H58:H61)</f>
        <v>0</v>
      </c>
      <c r="I62" s="17">
        <f t="shared" si="17"/>
        <v>0</v>
      </c>
      <c r="J62" s="17">
        <f t="shared" si="17"/>
        <v>0</v>
      </c>
      <c r="K62" s="17">
        <f t="shared" si="17"/>
        <v>0</v>
      </c>
      <c r="L62" s="17">
        <f t="shared" si="17"/>
        <v>0</v>
      </c>
      <c r="M62" s="17">
        <f t="shared" si="17"/>
        <v>0</v>
      </c>
    </row>
    <row r="63" spans="1:13" x14ac:dyDescent="0.3">
      <c r="A63" s="10" t="s">
        <v>35</v>
      </c>
      <c r="B63" s="10" t="s">
        <v>16</v>
      </c>
      <c r="C63" s="8"/>
      <c r="D63" s="10"/>
      <c r="E63" s="9"/>
      <c r="F63" s="11"/>
      <c r="G63" s="11"/>
      <c r="H63" s="11"/>
      <c r="I63" s="11"/>
      <c r="J63" s="11">
        <v>0</v>
      </c>
      <c r="K63" s="11"/>
      <c r="L63" s="11"/>
      <c r="M63" s="11">
        <f>SUM(G63:L63)</f>
        <v>0</v>
      </c>
    </row>
    <row r="64" spans="1:13" x14ac:dyDescent="0.3">
      <c r="A64" s="10" t="s">
        <v>35</v>
      </c>
      <c r="B64" s="10" t="s">
        <v>16</v>
      </c>
      <c r="C64" s="8"/>
      <c r="D64" s="10"/>
      <c r="E64" s="9"/>
      <c r="F64" s="11"/>
      <c r="G64" s="11"/>
      <c r="H64" s="11"/>
      <c r="I64" s="11"/>
      <c r="J64" s="11">
        <v>0</v>
      </c>
      <c r="K64" s="11">
        <v>0</v>
      </c>
      <c r="L64" s="11">
        <v>0</v>
      </c>
      <c r="M64" s="11">
        <f t="shared" ref="M64" si="18">SUM(G64:L64)</f>
        <v>0</v>
      </c>
    </row>
    <row r="65" spans="1:15" x14ac:dyDescent="0.3">
      <c r="A65" s="10" t="s">
        <v>35</v>
      </c>
      <c r="B65" s="10" t="s">
        <v>16</v>
      </c>
      <c r="C65" s="8"/>
      <c r="D65" s="10"/>
      <c r="E65" s="9"/>
      <c r="F65" s="11"/>
      <c r="G65" s="11"/>
      <c r="H65" s="11"/>
      <c r="I65" s="11"/>
      <c r="J65" s="11">
        <v>0</v>
      </c>
      <c r="K65" s="11">
        <v>0</v>
      </c>
      <c r="L65" s="11"/>
      <c r="M65" s="11">
        <f>SUM(G65:L65)</f>
        <v>0</v>
      </c>
    </row>
    <row r="66" spans="1:15" x14ac:dyDescent="0.3">
      <c r="A66" s="10" t="s">
        <v>35</v>
      </c>
      <c r="B66" s="10" t="s">
        <v>16</v>
      </c>
      <c r="C66" s="8"/>
      <c r="D66" s="10"/>
      <c r="E66" s="9"/>
      <c r="F66" s="11"/>
      <c r="G66" s="11"/>
      <c r="H66" s="11"/>
      <c r="I66" s="11">
        <v>0</v>
      </c>
      <c r="J66" s="11"/>
      <c r="K66" s="11"/>
      <c r="L66" s="11">
        <v>0</v>
      </c>
      <c r="M66" s="11">
        <f t="shared" ref="M66" si="19">SUM(G66:L66)</f>
        <v>0</v>
      </c>
      <c r="O66" s="56" t="s">
        <v>59</v>
      </c>
    </row>
    <row r="67" spans="1:15" x14ac:dyDescent="0.3">
      <c r="A67" s="12" t="s">
        <v>35</v>
      </c>
      <c r="B67" s="13"/>
      <c r="C67" s="14"/>
      <c r="D67" s="15"/>
      <c r="E67" s="16"/>
      <c r="F67" s="13"/>
      <c r="G67" s="17">
        <f>SUM(G63:G66)</f>
        <v>0</v>
      </c>
      <c r="H67" s="17">
        <f t="shared" ref="H67:L67" si="20">SUM(H63:H66)</f>
        <v>0</v>
      </c>
      <c r="I67" s="17">
        <f t="shared" si="20"/>
        <v>0</v>
      </c>
      <c r="J67" s="17">
        <f t="shared" si="20"/>
        <v>0</v>
      </c>
      <c r="K67" s="17">
        <f t="shared" si="20"/>
        <v>0</v>
      </c>
      <c r="L67" s="17">
        <f t="shared" si="20"/>
        <v>0</v>
      </c>
      <c r="M67" s="17">
        <f>SUM(M63:M66)</f>
        <v>0</v>
      </c>
    </row>
    <row r="68" spans="1:15" x14ac:dyDescent="0.3">
      <c r="A68" s="10" t="s">
        <v>68</v>
      </c>
      <c r="B68" s="10" t="s">
        <v>16</v>
      </c>
      <c r="C68" s="8">
        <v>44754</v>
      </c>
      <c r="D68" s="10" t="s">
        <v>99</v>
      </c>
      <c r="E68" s="9">
        <v>44760</v>
      </c>
      <c r="F68" s="11" t="s">
        <v>58</v>
      </c>
      <c r="G68" s="11"/>
      <c r="H68" s="11"/>
      <c r="I68" s="11">
        <f>237.4-206.4</f>
        <v>31</v>
      </c>
      <c r="J68" s="11"/>
      <c r="K68" s="11"/>
      <c r="L68" s="11"/>
      <c r="M68" s="11">
        <f>SUM(G68:L68)</f>
        <v>31</v>
      </c>
    </row>
    <row r="69" spans="1:15" x14ac:dyDescent="0.3">
      <c r="A69" s="10" t="s">
        <v>68</v>
      </c>
      <c r="B69" s="10" t="s">
        <v>16</v>
      </c>
      <c r="C69" s="8">
        <v>44783</v>
      </c>
      <c r="D69" s="10" t="s">
        <v>94</v>
      </c>
      <c r="E69" s="9">
        <v>44817</v>
      </c>
      <c r="F69" s="11" t="s">
        <v>58</v>
      </c>
      <c r="G69" s="11"/>
      <c r="H69" s="11"/>
      <c r="I69" s="11">
        <v>211.95</v>
      </c>
      <c r="J69" s="11"/>
      <c r="K69" s="11"/>
      <c r="L69" s="11">
        <v>0</v>
      </c>
      <c r="M69" s="11">
        <f t="shared" ref="M69" si="21">SUM(G69:L69)</f>
        <v>211.95</v>
      </c>
    </row>
    <row r="70" spans="1:15" x14ac:dyDescent="0.3">
      <c r="A70" s="10" t="s">
        <v>68</v>
      </c>
      <c r="B70" s="10" t="s">
        <v>16</v>
      </c>
      <c r="C70" s="8"/>
      <c r="D70" s="10"/>
      <c r="E70" s="9"/>
      <c r="F70" s="11"/>
      <c r="G70" s="11"/>
      <c r="H70" s="11"/>
      <c r="I70" s="11"/>
      <c r="J70" s="11"/>
      <c r="K70" s="11"/>
      <c r="L70" s="11"/>
      <c r="M70" s="11"/>
    </row>
    <row r="71" spans="1:15" x14ac:dyDescent="0.3">
      <c r="A71" s="10" t="s">
        <v>68</v>
      </c>
      <c r="B71" s="10" t="s">
        <v>16</v>
      </c>
      <c r="C71" s="8"/>
      <c r="D71" s="10"/>
      <c r="E71" s="9"/>
      <c r="F71" s="11"/>
      <c r="G71" s="11"/>
      <c r="H71" s="11"/>
      <c r="I71" s="11"/>
      <c r="J71" s="11"/>
      <c r="K71" s="11"/>
      <c r="L71" s="11"/>
      <c r="M71" s="11">
        <f>SUM(G71:L71)</f>
        <v>0</v>
      </c>
    </row>
    <row r="72" spans="1:15" x14ac:dyDescent="0.3">
      <c r="A72" s="12" t="s">
        <v>68</v>
      </c>
      <c r="B72" s="13"/>
      <c r="C72" s="14"/>
      <c r="D72" s="15"/>
      <c r="E72" s="16"/>
      <c r="F72" s="13"/>
      <c r="G72" s="17">
        <f t="shared" ref="G72:M72" si="22">SUM(G68:G71)</f>
        <v>0</v>
      </c>
      <c r="H72" s="17">
        <f t="shared" si="22"/>
        <v>0</v>
      </c>
      <c r="I72" s="17">
        <f t="shared" si="22"/>
        <v>242.95</v>
      </c>
      <c r="J72" s="17">
        <f t="shared" si="22"/>
        <v>0</v>
      </c>
      <c r="K72" s="17">
        <f t="shared" si="22"/>
        <v>0</v>
      </c>
      <c r="L72" s="17">
        <f t="shared" si="22"/>
        <v>0</v>
      </c>
      <c r="M72" s="17">
        <f t="shared" si="22"/>
        <v>242.95</v>
      </c>
    </row>
    <row r="73" spans="1:15" x14ac:dyDescent="0.3">
      <c r="A73" s="10" t="s">
        <v>69</v>
      </c>
      <c r="B73" s="10" t="s">
        <v>16</v>
      </c>
      <c r="C73" s="8"/>
      <c r="D73" s="10"/>
      <c r="E73" s="9"/>
      <c r="F73" s="11"/>
      <c r="G73" s="11"/>
      <c r="H73" s="11">
        <v>0</v>
      </c>
      <c r="I73" s="11"/>
      <c r="J73" s="11"/>
      <c r="K73" s="11"/>
      <c r="L73" s="11"/>
      <c r="M73" s="11">
        <f>SUM(G73:L73)</f>
        <v>0</v>
      </c>
    </row>
    <row r="74" spans="1:15" x14ac:dyDescent="0.3">
      <c r="A74" s="10" t="s">
        <v>69</v>
      </c>
      <c r="B74" s="10" t="s">
        <v>16</v>
      </c>
      <c r="C74" s="8"/>
      <c r="D74" s="10"/>
      <c r="E74" s="9"/>
      <c r="F74" s="11"/>
      <c r="G74" s="11"/>
      <c r="H74" s="11"/>
      <c r="I74" s="11">
        <v>0</v>
      </c>
      <c r="J74" s="11"/>
      <c r="K74" s="11"/>
      <c r="L74" s="11">
        <v>0</v>
      </c>
      <c r="M74" s="11">
        <f t="shared" ref="M74:M75" si="23">SUM(G74:L74)</f>
        <v>0</v>
      </c>
    </row>
    <row r="75" spans="1:15" x14ac:dyDescent="0.3">
      <c r="A75" s="10" t="s">
        <v>69</v>
      </c>
      <c r="B75" s="10" t="s">
        <v>16</v>
      </c>
      <c r="C75" s="8"/>
      <c r="D75" s="10"/>
      <c r="E75" s="9"/>
      <c r="F75" s="11"/>
      <c r="G75" s="11"/>
      <c r="H75" s="11"/>
      <c r="I75" s="11">
        <v>0</v>
      </c>
      <c r="J75" s="11"/>
      <c r="K75" s="11"/>
      <c r="L75" s="11"/>
      <c r="M75" s="11">
        <f t="shared" si="23"/>
        <v>0</v>
      </c>
    </row>
    <row r="76" spans="1:15" x14ac:dyDescent="0.3">
      <c r="A76" s="10" t="s">
        <v>69</v>
      </c>
      <c r="B76" s="10" t="s">
        <v>16</v>
      </c>
      <c r="C76" s="8"/>
      <c r="D76" s="10"/>
      <c r="E76" s="9"/>
      <c r="F76" s="11"/>
      <c r="G76" s="11"/>
      <c r="H76" s="11"/>
      <c r="I76" s="11"/>
      <c r="J76" s="11"/>
      <c r="K76" s="11"/>
      <c r="L76" s="11"/>
      <c r="M76" s="11">
        <f>SUM(G76:L76)</f>
        <v>0</v>
      </c>
    </row>
    <row r="77" spans="1:15" x14ac:dyDescent="0.3">
      <c r="A77" s="10" t="s">
        <v>69</v>
      </c>
      <c r="B77" s="10" t="s">
        <v>16</v>
      </c>
      <c r="C77" s="8"/>
      <c r="D77" s="10"/>
      <c r="E77" s="9"/>
      <c r="F77" s="11"/>
      <c r="G77" s="11"/>
      <c r="H77" s="11"/>
      <c r="I77" s="11"/>
      <c r="J77" s="11"/>
      <c r="K77" s="11"/>
      <c r="L77" s="11">
        <v>0</v>
      </c>
      <c r="M77" s="11">
        <f t="shared" ref="M77" si="24">SUM(G77:L77)</f>
        <v>0</v>
      </c>
    </row>
    <row r="78" spans="1:15" x14ac:dyDescent="0.3">
      <c r="A78" s="12" t="s">
        <v>69</v>
      </c>
      <c r="B78" s="13"/>
      <c r="C78" s="14"/>
      <c r="D78" s="15"/>
      <c r="E78" s="16"/>
      <c r="F78" s="13"/>
      <c r="G78" s="17">
        <f>SUM(G73:G77)</f>
        <v>0</v>
      </c>
      <c r="H78" s="17">
        <f t="shared" ref="H78:L78" si="25">SUM(H73:H77)</f>
        <v>0</v>
      </c>
      <c r="I78" s="17">
        <f t="shared" si="25"/>
        <v>0</v>
      </c>
      <c r="J78" s="17">
        <f t="shared" si="25"/>
        <v>0</v>
      </c>
      <c r="K78" s="17">
        <f t="shared" si="25"/>
        <v>0</v>
      </c>
      <c r="L78" s="17">
        <f t="shared" si="25"/>
        <v>0</v>
      </c>
      <c r="M78" s="17">
        <f>SUM(M73:M77)</f>
        <v>0</v>
      </c>
    </row>
    <row r="79" spans="1:15" x14ac:dyDescent="0.3">
      <c r="A79" s="10" t="s">
        <v>61</v>
      </c>
      <c r="B79" s="10" t="s">
        <v>16</v>
      </c>
      <c r="C79" s="8"/>
      <c r="D79" s="10"/>
      <c r="E79" s="9"/>
      <c r="F79" s="11"/>
      <c r="G79" s="11"/>
      <c r="H79" s="11"/>
      <c r="I79" s="11">
        <v>0</v>
      </c>
      <c r="J79" s="11">
        <v>0</v>
      </c>
      <c r="K79" s="11">
        <v>0</v>
      </c>
      <c r="L79" s="11"/>
      <c r="M79" s="11">
        <f>SUM(G79:L79)</f>
        <v>0</v>
      </c>
    </row>
    <row r="80" spans="1:15" x14ac:dyDescent="0.3">
      <c r="A80" s="10" t="s">
        <v>61</v>
      </c>
      <c r="B80" s="10" t="s">
        <v>16</v>
      </c>
      <c r="C80" s="8"/>
      <c r="D80" s="8"/>
      <c r="E80" s="9"/>
      <c r="F80" s="11"/>
      <c r="G80" s="11"/>
      <c r="H80" s="11"/>
      <c r="I80" s="11">
        <v>0</v>
      </c>
      <c r="J80" s="11">
        <v>0</v>
      </c>
      <c r="K80" s="11">
        <v>0</v>
      </c>
      <c r="L80" s="11"/>
      <c r="M80" s="11">
        <f t="shared" ref="M80:M83" si="26">SUM(G80:L80)</f>
        <v>0</v>
      </c>
    </row>
    <row r="81" spans="1:13" x14ac:dyDescent="0.3">
      <c r="A81" s="10" t="s">
        <v>61</v>
      </c>
      <c r="B81" s="10" t="s">
        <v>16</v>
      </c>
      <c r="C81" s="8"/>
      <c r="D81" s="8"/>
      <c r="E81" s="9"/>
      <c r="F81" s="11"/>
      <c r="G81" s="11"/>
      <c r="H81" s="11"/>
      <c r="I81" s="11">
        <v>0</v>
      </c>
      <c r="J81" s="11">
        <v>0</v>
      </c>
      <c r="K81" s="11">
        <v>0</v>
      </c>
      <c r="L81" s="11"/>
      <c r="M81" s="11">
        <f t="shared" si="26"/>
        <v>0</v>
      </c>
    </row>
    <row r="82" spans="1:13" x14ac:dyDescent="0.3">
      <c r="A82" s="10" t="s">
        <v>61</v>
      </c>
      <c r="B82" s="10" t="s">
        <v>16</v>
      </c>
      <c r="C82" s="8"/>
      <c r="D82" s="8"/>
      <c r="E82" s="9"/>
      <c r="F82" s="11"/>
      <c r="G82" s="11"/>
      <c r="H82" s="11"/>
      <c r="I82" s="11"/>
      <c r="J82" s="11"/>
      <c r="K82" s="11"/>
      <c r="L82" s="11"/>
      <c r="M82" s="11">
        <f t="shared" si="26"/>
        <v>0</v>
      </c>
    </row>
    <row r="83" spans="1:13" x14ac:dyDescent="0.3">
      <c r="A83" s="10" t="s">
        <v>61</v>
      </c>
      <c r="B83" s="10" t="s">
        <v>16</v>
      </c>
      <c r="C83" s="8"/>
      <c r="D83" s="8"/>
      <c r="E83" s="9"/>
      <c r="F83" s="11"/>
      <c r="G83" s="11"/>
      <c r="H83" s="11"/>
      <c r="I83" s="11"/>
      <c r="J83" s="11"/>
      <c r="K83" s="11"/>
      <c r="L83" s="11"/>
      <c r="M83" s="11">
        <f t="shared" si="26"/>
        <v>0</v>
      </c>
    </row>
    <row r="84" spans="1:13" x14ac:dyDescent="0.3">
      <c r="A84" s="12" t="s">
        <v>61</v>
      </c>
      <c r="B84" s="13"/>
      <c r="C84" s="14"/>
      <c r="D84" s="15"/>
      <c r="E84" s="16"/>
      <c r="F84" s="13"/>
      <c r="G84" s="17">
        <f>SUBTOTAL(9,G79:G83)</f>
        <v>0</v>
      </c>
      <c r="H84" s="17">
        <f t="shared" ref="H84:L84" si="27">SUBTOTAL(9,H79:H83)</f>
        <v>0</v>
      </c>
      <c r="I84" s="17">
        <f t="shared" si="27"/>
        <v>0</v>
      </c>
      <c r="J84" s="17">
        <f t="shared" si="27"/>
        <v>0</v>
      </c>
      <c r="K84" s="17">
        <f t="shared" si="27"/>
        <v>0</v>
      </c>
      <c r="L84" s="17">
        <f t="shared" si="27"/>
        <v>0</v>
      </c>
      <c r="M84" s="17">
        <f>SUBTOTAL(9,M79:M83)</f>
        <v>0</v>
      </c>
    </row>
    <row r="85" spans="1:13" x14ac:dyDescent="0.3">
      <c r="A85" s="10" t="s">
        <v>70</v>
      </c>
      <c r="B85" s="10" t="s">
        <v>16</v>
      </c>
      <c r="C85" s="8"/>
      <c r="D85" s="10"/>
      <c r="E85" s="9"/>
      <c r="F85" s="11"/>
      <c r="G85" s="11"/>
      <c r="H85" s="11"/>
      <c r="I85" s="11">
        <v>0</v>
      </c>
      <c r="J85" s="11">
        <v>0</v>
      </c>
      <c r="K85" s="11">
        <v>0</v>
      </c>
      <c r="L85" s="11"/>
      <c r="M85" s="11">
        <f>SUM(G85:L85)</f>
        <v>0</v>
      </c>
    </row>
    <row r="86" spans="1:13" x14ac:dyDescent="0.3">
      <c r="A86" s="10" t="s">
        <v>70</v>
      </c>
      <c r="B86" s="10" t="s">
        <v>16</v>
      </c>
      <c r="C86" s="8"/>
      <c r="D86" s="8"/>
      <c r="E86" s="9"/>
      <c r="F86" s="11"/>
      <c r="G86" s="11"/>
      <c r="H86" s="11"/>
      <c r="I86" s="11">
        <v>0</v>
      </c>
      <c r="J86" s="11">
        <v>0</v>
      </c>
      <c r="K86" s="11">
        <v>0</v>
      </c>
      <c r="L86" s="11"/>
      <c r="M86" s="11">
        <f t="shared" ref="M86:M89" si="28">SUM(G86:L86)</f>
        <v>0</v>
      </c>
    </row>
    <row r="87" spans="1:13" x14ac:dyDescent="0.3">
      <c r="A87" s="10" t="s">
        <v>70</v>
      </c>
      <c r="B87" s="10" t="s">
        <v>16</v>
      </c>
      <c r="C87" s="8"/>
      <c r="D87" s="8"/>
      <c r="E87" s="9"/>
      <c r="F87" s="11"/>
      <c r="G87" s="11"/>
      <c r="H87" s="11"/>
      <c r="I87" s="11">
        <v>0</v>
      </c>
      <c r="J87" s="11">
        <v>0</v>
      </c>
      <c r="K87" s="11">
        <v>0</v>
      </c>
      <c r="L87" s="11"/>
      <c r="M87" s="11">
        <f t="shared" si="28"/>
        <v>0</v>
      </c>
    </row>
    <row r="88" spans="1:13" x14ac:dyDescent="0.3">
      <c r="A88" s="10" t="s">
        <v>70</v>
      </c>
      <c r="B88" s="10" t="s">
        <v>16</v>
      </c>
      <c r="C88" s="8"/>
      <c r="D88" s="8"/>
      <c r="E88" s="9"/>
      <c r="F88" s="11"/>
      <c r="G88" s="11"/>
      <c r="H88" s="11"/>
      <c r="I88" s="11"/>
      <c r="J88" s="11"/>
      <c r="K88" s="11"/>
      <c r="L88" s="11"/>
      <c r="M88" s="11">
        <f t="shared" si="28"/>
        <v>0</v>
      </c>
    </row>
    <row r="89" spans="1:13" x14ac:dyDescent="0.3">
      <c r="A89" s="10" t="s">
        <v>70</v>
      </c>
      <c r="B89" s="10" t="s">
        <v>16</v>
      </c>
      <c r="C89" s="8"/>
      <c r="D89" s="8"/>
      <c r="E89" s="9"/>
      <c r="F89" s="11"/>
      <c r="G89" s="11"/>
      <c r="H89" s="11"/>
      <c r="I89" s="11"/>
      <c r="J89" s="11"/>
      <c r="K89" s="11"/>
      <c r="L89" s="11"/>
      <c r="M89" s="11">
        <f t="shared" si="28"/>
        <v>0</v>
      </c>
    </row>
    <row r="90" spans="1:13" x14ac:dyDescent="0.3">
      <c r="A90" s="12" t="s">
        <v>70</v>
      </c>
      <c r="B90" s="13"/>
      <c r="C90" s="14"/>
      <c r="D90" s="15"/>
      <c r="E90" s="16"/>
      <c r="F90" s="13"/>
      <c r="G90" s="17">
        <f>SUBTOTAL(9,G85:G89)</f>
        <v>0</v>
      </c>
      <c r="H90" s="17">
        <f t="shared" ref="H90:L90" si="29">SUBTOTAL(9,H85:H89)</f>
        <v>0</v>
      </c>
      <c r="I90" s="17">
        <f t="shared" si="29"/>
        <v>0</v>
      </c>
      <c r="J90" s="17">
        <f t="shared" si="29"/>
        <v>0</v>
      </c>
      <c r="K90" s="17">
        <f t="shared" si="29"/>
        <v>0</v>
      </c>
      <c r="L90" s="17">
        <f t="shared" si="29"/>
        <v>0</v>
      </c>
      <c r="M90" s="17">
        <f>SUBTOTAL(9,M85:M89)</f>
        <v>0</v>
      </c>
    </row>
    <row r="91" spans="1:13" x14ac:dyDescent="0.3">
      <c r="A91" s="10" t="s">
        <v>71</v>
      </c>
      <c r="B91" s="10" t="s">
        <v>16</v>
      </c>
      <c r="C91" s="8"/>
      <c r="D91" s="10"/>
      <c r="E91" s="9"/>
      <c r="F91" s="11"/>
      <c r="G91" s="11"/>
      <c r="H91" s="11">
        <v>0</v>
      </c>
      <c r="I91" s="11">
        <v>0</v>
      </c>
      <c r="J91" s="11">
        <v>0</v>
      </c>
      <c r="K91" s="11">
        <v>0</v>
      </c>
      <c r="L91" s="11"/>
      <c r="M91" s="11">
        <f>SUM(G91:L91)</f>
        <v>0</v>
      </c>
    </row>
    <row r="92" spans="1:13" x14ac:dyDescent="0.3">
      <c r="A92" s="10" t="s">
        <v>71</v>
      </c>
      <c r="B92" s="10" t="s">
        <v>16</v>
      </c>
      <c r="C92" s="8"/>
      <c r="D92" s="8"/>
      <c r="E92" s="9"/>
      <c r="F92" s="11"/>
      <c r="G92" s="11"/>
      <c r="H92" s="11"/>
      <c r="I92" s="11">
        <v>0</v>
      </c>
      <c r="J92" s="11">
        <v>0</v>
      </c>
      <c r="K92" s="11">
        <v>0</v>
      </c>
      <c r="L92" s="11"/>
      <c r="M92" s="11">
        <f t="shared" ref="M92:M95" si="30">SUM(G92:L92)</f>
        <v>0</v>
      </c>
    </row>
    <row r="93" spans="1:13" x14ac:dyDescent="0.3">
      <c r="A93" s="10" t="s">
        <v>71</v>
      </c>
      <c r="B93" s="10" t="s">
        <v>16</v>
      </c>
      <c r="C93" s="8"/>
      <c r="D93" s="8"/>
      <c r="E93" s="9"/>
      <c r="F93" s="11"/>
      <c r="G93" s="11"/>
      <c r="H93" s="11"/>
      <c r="I93" s="11">
        <v>0</v>
      </c>
      <c r="J93" s="11">
        <v>0</v>
      </c>
      <c r="K93" s="11">
        <v>0</v>
      </c>
      <c r="L93" s="11"/>
      <c r="M93" s="11">
        <f t="shared" si="30"/>
        <v>0</v>
      </c>
    </row>
    <row r="94" spans="1:13" x14ac:dyDescent="0.3">
      <c r="A94" s="10" t="s">
        <v>71</v>
      </c>
      <c r="B94" s="10" t="s">
        <v>16</v>
      </c>
      <c r="C94" s="8"/>
      <c r="D94" s="8"/>
      <c r="E94" s="9"/>
      <c r="F94" s="11"/>
      <c r="G94" s="11"/>
      <c r="H94" s="11"/>
      <c r="I94" s="11"/>
      <c r="J94" s="11"/>
      <c r="K94" s="11"/>
      <c r="L94" s="11"/>
      <c r="M94" s="11">
        <f t="shared" si="30"/>
        <v>0</v>
      </c>
    </row>
    <row r="95" spans="1:13" x14ac:dyDescent="0.3">
      <c r="A95" s="10" t="s">
        <v>71</v>
      </c>
      <c r="B95" s="10" t="s">
        <v>16</v>
      </c>
      <c r="C95" s="8"/>
      <c r="D95" s="8"/>
      <c r="E95" s="9"/>
      <c r="F95" s="11"/>
      <c r="G95" s="11"/>
      <c r="H95" s="11"/>
      <c r="I95" s="11"/>
      <c r="J95" s="11"/>
      <c r="K95" s="11"/>
      <c r="L95" s="11"/>
      <c r="M95" s="11">
        <f t="shared" si="30"/>
        <v>0</v>
      </c>
    </row>
    <row r="96" spans="1:13" x14ac:dyDescent="0.3">
      <c r="A96" s="12" t="s">
        <v>71</v>
      </c>
      <c r="B96" s="13"/>
      <c r="C96" s="14"/>
      <c r="D96" s="15"/>
      <c r="E96" s="16"/>
      <c r="F96" s="13"/>
      <c r="G96" s="17">
        <f>SUBTOTAL(9,G91:G95)</f>
        <v>0</v>
      </c>
      <c r="H96" s="17">
        <f t="shared" ref="H96:L96" si="31">SUBTOTAL(9,H91:H95)</f>
        <v>0</v>
      </c>
      <c r="I96" s="17">
        <f t="shared" si="31"/>
        <v>0</v>
      </c>
      <c r="J96" s="17">
        <f t="shared" si="31"/>
        <v>0</v>
      </c>
      <c r="K96" s="17">
        <f t="shared" si="31"/>
        <v>0</v>
      </c>
      <c r="L96" s="17">
        <f t="shared" si="31"/>
        <v>0</v>
      </c>
      <c r="M96" s="17">
        <f>SUBTOTAL(9,M91:M95)</f>
        <v>0</v>
      </c>
    </row>
    <row r="97" spans="1:18" x14ac:dyDescent="0.3">
      <c r="A97" s="10" t="s">
        <v>57</v>
      </c>
      <c r="B97" s="10" t="s">
        <v>16</v>
      </c>
      <c r="C97" s="8"/>
      <c r="D97" s="10"/>
      <c r="E97" s="9"/>
      <c r="F97" s="11"/>
      <c r="G97" s="11"/>
      <c r="H97" s="11"/>
      <c r="I97" s="11">
        <v>0</v>
      </c>
      <c r="J97" s="11">
        <v>0</v>
      </c>
      <c r="K97" s="11">
        <v>0</v>
      </c>
      <c r="L97" s="11"/>
      <c r="M97" s="11">
        <f>SUM(G97:L97)</f>
        <v>0</v>
      </c>
    </row>
    <row r="98" spans="1:18" x14ac:dyDescent="0.3">
      <c r="A98" s="10" t="s">
        <v>57</v>
      </c>
      <c r="B98" s="10" t="s">
        <v>16</v>
      </c>
      <c r="C98" s="8"/>
      <c r="D98" s="8"/>
      <c r="E98" s="9"/>
      <c r="F98" s="11"/>
      <c r="G98" s="11"/>
      <c r="H98" s="11"/>
      <c r="I98" s="11">
        <v>0</v>
      </c>
      <c r="J98" s="11">
        <v>0</v>
      </c>
      <c r="K98" s="11">
        <v>0</v>
      </c>
      <c r="L98" s="11"/>
      <c r="M98" s="11">
        <f t="shared" ref="M98:M101" si="32">SUM(G98:L98)</f>
        <v>0</v>
      </c>
    </row>
    <row r="99" spans="1:18" x14ac:dyDescent="0.3">
      <c r="A99" s="10" t="s">
        <v>57</v>
      </c>
      <c r="B99" s="10" t="s">
        <v>16</v>
      </c>
      <c r="C99" s="8"/>
      <c r="D99" s="8"/>
      <c r="E99" s="9"/>
      <c r="F99" s="11"/>
      <c r="G99" s="11"/>
      <c r="H99" s="11"/>
      <c r="I99" s="11">
        <v>0</v>
      </c>
      <c r="J99" s="11">
        <v>0</v>
      </c>
      <c r="K99" s="11">
        <v>0</v>
      </c>
      <c r="L99" s="11"/>
      <c r="M99" s="11">
        <f t="shared" si="32"/>
        <v>0</v>
      </c>
    </row>
    <row r="100" spans="1:18" x14ac:dyDescent="0.3">
      <c r="A100" s="10" t="s">
        <v>57</v>
      </c>
      <c r="B100" s="10" t="s">
        <v>16</v>
      </c>
      <c r="C100" s="8"/>
      <c r="D100" s="8"/>
      <c r="E100" s="9"/>
      <c r="F100" s="11"/>
      <c r="G100" s="11"/>
      <c r="H100" s="11"/>
      <c r="I100" s="11"/>
      <c r="J100" s="11"/>
      <c r="K100" s="11"/>
      <c r="L100" s="11"/>
      <c r="M100" s="11">
        <f t="shared" si="32"/>
        <v>0</v>
      </c>
    </row>
    <row r="101" spans="1:18" x14ac:dyDescent="0.3">
      <c r="A101" s="10" t="s">
        <v>57</v>
      </c>
      <c r="B101" s="10" t="s">
        <v>16</v>
      </c>
      <c r="C101" s="8"/>
      <c r="D101" s="8"/>
      <c r="E101" s="9"/>
      <c r="F101" s="11"/>
      <c r="G101" s="11"/>
      <c r="H101" s="11"/>
      <c r="I101" s="11"/>
      <c r="J101" s="11"/>
      <c r="K101" s="11"/>
      <c r="L101" s="11"/>
      <c r="M101" s="11">
        <f t="shared" si="32"/>
        <v>0</v>
      </c>
    </row>
    <row r="102" spans="1:18" x14ac:dyDescent="0.3">
      <c r="A102" s="12" t="s">
        <v>57</v>
      </c>
      <c r="B102" s="13"/>
      <c r="C102" s="14"/>
      <c r="D102" s="15"/>
      <c r="E102" s="16"/>
      <c r="F102" s="13"/>
      <c r="G102" s="17">
        <f>SUBTOTAL(9,G97:G101)</f>
        <v>0</v>
      </c>
      <c r="H102" s="17">
        <f t="shared" ref="H102:L102" si="33">SUBTOTAL(9,H97:H101)</f>
        <v>0</v>
      </c>
      <c r="I102" s="17">
        <f t="shared" si="33"/>
        <v>0</v>
      </c>
      <c r="J102" s="17">
        <f t="shared" si="33"/>
        <v>0</v>
      </c>
      <c r="K102" s="17">
        <f t="shared" si="33"/>
        <v>0</v>
      </c>
      <c r="L102" s="17">
        <f t="shared" si="33"/>
        <v>0</v>
      </c>
      <c r="M102" s="17">
        <f>SUBTOTAL(9,M97:M101)</f>
        <v>0</v>
      </c>
    </row>
    <row r="103" spans="1:18" x14ac:dyDescent="0.3">
      <c r="A103" s="10" t="s">
        <v>72</v>
      </c>
      <c r="B103" s="10" t="s">
        <v>16</v>
      </c>
      <c r="C103" s="8"/>
      <c r="D103" s="10"/>
      <c r="E103" s="9"/>
      <c r="F103" s="11"/>
      <c r="G103" s="11"/>
      <c r="H103" s="11"/>
      <c r="I103" s="11">
        <v>0</v>
      </c>
      <c r="J103" s="11">
        <v>0</v>
      </c>
      <c r="K103" s="11">
        <v>0</v>
      </c>
      <c r="L103" s="11"/>
      <c r="M103" s="11">
        <f>SUM(G103:L103)</f>
        <v>0</v>
      </c>
    </row>
    <row r="104" spans="1:18" x14ac:dyDescent="0.3">
      <c r="A104" s="10" t="s">
        <v>72</v>
      </c>
      <c r="B104" s="10" t="s">
        <v>16</v>
      </c>
      <c r="C104" s="8"/>
      <c r="D104" s="8"/>
      <c r="E104" s="9"/>
      <c r="F104" s="11"/>
      <c r="G104" s="11"/>
      <c r="H104" s="11"/>
      <c r="I104" s="11">
        <v>0</v>
      </c>
      <c r="J104" s="11">
        <v>0</v>
      </c>
      <c r="K104" s="11">
        <v>0</v>
      </c>
      <c r="L104" s="11"/>
      <c r="M104" s="11">
        <f t="shared" ref="M104:M107" si="34">SUM(G104:L104)</f>
        <v>0</v>
      </c>
    </row>
    <row r="105" spans="1:18" x14ac:dyDescent="0.3">
      <c r="A105" s="10" t="s">
        <v>72</v>
      </c>
      <c r="B105" s="10" t="s">
        <v>16</v>
      </c>
      <c r="C105" s="8"/>
      <c r="D105" s="8"/>
      <c r="E105" s="9"/>
      <c r="F105" s="11"/>
      <c r="G105" s="11"/>
      <c r="H105" s="11"/>
      <c r="I105" s="11">
        <v>0</v>
      </c>
      <c r="J105" s="11">
        <v>0</v>
      </c>
      <c r="K105" s="11">
        <v>0</v>
      </c>
      <c r="L105" s="11"/>
      <c r="M105" s="11">
        <f t="shared" si="34"/>
        <v>0</v>
      </c>
    </row>
    <row r="106" spans="1:18" x14ac:dyDescent="0.3">
      <c r="A106" s="10" t="s">
        <v>72</v>
      </c>
      <c r="B106" s="10" t="s">
        <v>16</v>
      </c>
      <c r="C106" s="8"/>
      <c r="D106" s="8"/>
      <c r="E106" s="9"/>
      <c r="F106" s="11"/>
      <c r="G106" s="11"/>
      <c r="H106" s="11"/>
      <c r="I106" s="11"/>
      <c r="J106" s="11"/>
      <c r="K106" s="11"/>
      <c r="L106" s="11"/>
      <c r="M106" s="11">
        <f t="shared" si="34"/>
        <v>0</v>
      </c>
    </row>
    <row r="107" spans="1:18" x14ac:dyDescent="0.3">
      <c r="A107" s="10" t="s">
        <v>72</v>
      </c>
      <c r="B107" s="10" t="s">
        <v>16</v>
      </c>
      <c r="C107" s="8"/>
      <c r="D107" s="8"/>
      <c r="E107" s="9"/>
      <c r="F107" s="11"/>
      <c r="G107" s="11"/>
      <c r="H107" s="11"/>
      <c r="I107" s="11"/>
      <c r="J107" s="11"/>
      <c r="K107" s="11"/>
      <c r="L107" s="11"/>
      <c r="M107" s="11">
        <f t="shared" si="34"/>
        <v>0</v>
      </c>
    </row>
    <row r="108" spans="1:18" x14ac:dyDescent="0.3">
      <c r="A108" s="12" t="s">
        <v>72</v>
      </c>
      <c r="B108" s="13"/>
      <c r="C108" s="14"/>
      <c r="D108" s="15"/>
      <c r="E108" s="16"/>
      <c r="F108" s="13"/>
      <c r="G108" s="17">
        <f>SUBTOTAL(9,G103:G107)</f>
        <v>0</v>
      </c>
      <c r="H108" s="17">
        <f t="shared" ref="H108:L108" si="35">SUBTOTAL(9,H103:H107)</f>
        <v>0</v>
      </c>
      <c r="I108" s="17">
        <f t="shared" si="35"/>
        <v>0</v>
      </c>
      <c r="J108" s="17">
        <f t="shared" si="35"/>
        <v>0</v>
      </c>
      <c r="K108" s="17">
        <f t="shared" si="35"/>
        <v>0</v>
      </c>
      <c r="L108" s="17">
        <f t="shared" si="35"/>
        <v>0</v>
      </c>
      <c r="M108" s="17">
        <f>SUBTOTAL(9,M103:M107)</f>
        <v>0</v>
      </c>
    </row>
    <row r="109" spans="1:18" ht="17.25" thickBot="1" x14ac:dyDescent="0.35">
      <c r="A109" s="20"/>
      <c r="B109" s="20"/>
      <c r="C109" s="21"/>
      <c r="D109" s="20"/>
      <c r="E109" s="20"/>
      <c r="F109" s="22"/>
      <c r="G109" s="23">
        <f t="shared" ref="G109:M109" si="36">G8+G14+G20+G28+G34+G40+G45+G51+G57+G62+G67+G72+G78+G84+G90+G96+G102+G108</f>
        <v>0</v>
      </c>
      <c r="H109" s="23">
        <f t="shared" si="36"/>
        <v>0</v>
      </c>
      <c r="I109" s="23">
        <f t="shared" si="36"/>
        <v>1483.5500000000002</v>
      </c>
      <c r="J109" s="23">
        <f t="shared" si="36"/>
        <v>0</v>
      </c>
      <c r="K109" s="23">
        <f t="shared" si="36"/>
        <v>0</v>
      </c>
      <c r="L109" s="23">
        <f t="shared" si="36"/>
        <v>0</v>
      </c>
      <c r="M109" s="23">
        <f t="shared" si="36"/>
        <v>1483.5500000000002</v>
      </c>
    </row>
    <row r="110" spans="1:18" ht="17.25" thickTop="1" x14ac:dyDescent="0.3">
      <c r="A110" s="24"/>
      <c r="B110" s="24"/>
      <c r="C110" s="25"/>
      <c r="D110" s="24"/>
      <c r="E110" s="24"/>
      <c r="F110" s="24"/>
      <c r="G110" s="26"/>
      <c r="H110" s="26"/>
      <c r="I110" s="26"/>
      <c r="J110" s="26"/>
      <c r="K110" s="26"/>
      <c r="L110" s="26"/>
      <c r="M110" s="26"/>
      <c r="O110" s="57"/>
      <c r="R110" s="28"/>
    </row>
    <row r="111" spans="1:18" x14ac:dyDescent="0.3">
      <c r="E111" s="29"/>
      <c r="F111" s="29"/>
      <c r="N111" s="27"/>
      <c r="O111" s="57"/>
    </row>
    <row r="112" spans="1:18" ht="17.25" thickBot="1" x14ac:dyDescent="0.35">
      <c r="A112" s="24"/>
      <c r="B112" s="24"/>
      <c r="C112" s="25"/>
      <c r="D112" s="24"/>
      <c r="E112" s="24"/>
      <c r="F112" s="24"/>
      <c r="G112" s="26"/>
      <c r="H112" s="26"/>
      <c r="I112" s="26"/>
      <c r="J112" s="26"/>
      <c r="K112" s="26"/>
      <c r="L112" s="26"/>
      <c r="M112" s="26"/>
      <c r="O112" s="57"/>
    </row>
    <row r="113" spans="1:14" ht="17.25" thickBot="1" x14ac:dyDescent="0.35">
      <c r="A113" s="24"/>
      <c r="B113" s="24"/>
      <c r="C113" s="24"/>
      <c r="D113" s="24"/>
      <c r="E113" s="24"/>
      <c r="F113" s="30" t="s">
        <v>18</v>
      </c>
      <c r="G113" s="31"/>
      <c r="H113" s="31"/>
      <c r="I113" s="31"/>
      <c r="J113" s="31"/>
      <c r="K113" s="31"/>
      <c r="L113" s="31"/>
      <c r="M113" s="32"/>
    </row>
    <row r="114" spans="1:14" ht="52.5" x14ac:dyDescent="0.3">
      <c r="A114" s="24"/>
      <c r="B114" s="24"/>
      <c r="C114" s="24"/>
      <c r="D114" s="24"/>
      <c r="E114" s="24"/>
      <c r="F114" s="33"/>
      <c r="G114" s="34" t="s">
        <v>6</v>
      </c>
      <c r="H114" s="35" t="s">
        <v>19</v>
      </c>
      <c r="I114" s="35" t="s">
        <v>20</v>
      </c>
      <c r="J114" s="35" t="s">
        <v>21</v>
      </c>
      <c r="K114" s="35" t="s">
        <v>10</v>
      </c>
      <c r="L114" s="35" t="s">
        <v>11</v>
      </c>
      <c r="M114" s="36" t="s">
        <v>22</v>
      </c>
    </row>
    <row r="115" spans="1:14" x14ac:dyDescent="0.3">
      <c r="A115" s="24"/>
      <c r="B115" s="24"/>
      <c r="C115" s="24"/>
      <c r="D115" s="24"/>
      <c r="E115" s="24"/>
      <c r="F115" s="37" t="s">
        <v>23</v>
      </c>
      <c r="G115" s="38">
        <f>G109-G116</f>
        <v>0</v>
      </c>
      <c r="H115" s="38">
        <f t="shared" ref="H115:M115" si="37">H109-H116</f>
        <v>0</v>
      </c>
      <c r="I115" s="38">
        <f>I109-I116</f>
        <v>327.45000000000005</v>
      </c>
      <c r="J115" s="38">
        <f t="shared" si="37"/>
        <v>0</v>
      </c>
      <c r="K115" s="38">
        <f t="shared" si="37"/>
        <v>0</v>
      </c>
      <c r="L115" s="38">
        <f t="shared" si="37"/>
        <v>0</v>
      </c>
      <c r="M115" s="38">
        <f t="shared" si="37"/>
        <v>327.45000000000005</v>
      </c>
    </row>
    <row r="116" spans="1:14" x14ac:dyDescent="0.3">
      <c r="A116" s="24"/>
      <c r="B116" s="24"/>
      <c r="C116" s="24"/>
      <c r="D116" s="24"/>
      <c r="E116" s="24"/>
      <c r="F116" s="37" t="s">
        <v>24</v>
      </c>
      <c r="G116" s="38">
        <f t="shared" ref="G116:L116" si="38">G8+G14+G20+G28</f>
        <v>0</v>
      </c>
      <c r="H116" s="38">
        <f t="shared" si="38"/>
        <v>0</v>
      </c>
      <c r="I116" s="38">
        <f t="shared" si="38"/>
        <v>1156.1000000000001</v>
      </c>
      <c r="J116" s="38">
        <f t="shared" si="38"/>
        <v>0</v>
      </c>
      <c r="K116" s="38">
        <f t="shared" si="38"/>
        <v>0</v>
      </c>
      <c r="L116" s="38">
        <f t="shared" si="38"/>
        <v>0</v>
      </c>
      <c r="M116" s="38">
        <f>SUM(G116:L116)</f>
        <v>1156.1000000000001</v>
      </c>
    </row>
    <row r="117" spans="1:14" x14ac:dyDescent="0.3">
      <c r="A117" s="24"/>
      <c r="B117" s="24"/>
      <c r="C117" s="24"/>
      <c r="D117" s="24"/>
      <c r="E117" s="24"/>
      <c r="F117" s="39" t="s">
        <v>25</v>
      </c>
      <c r="G117" s="40">
        <f t="shared" ref="G117:L117" si="39">SUM(G115:G116)</f>
        <v>0</v>
      </c>
      <c r="H117" s="40">
        <f t="shared" si="39"/>
        <v>0</v>
      </c>
      <c r="I117" s="40">
        <f t="shared" si="39"/>
        <v>1483.5500000000002</v>
      </c>
      <c r="J117" s="40">
        <f t="shared" si="39"/>
        <v>0</v>
      </c>
      <c r="K117" s="40">
        <f t="shared" si="39"/>
        <v>0</v>
      </c>
      <c r="L117" s="40">
        <f t="shared" si="39"/>
        <v>0</v>
      </c>
      <c r="M117" s="41">
        <f>SUM(G117:L117)</f>
        <v>1483.5500000000002</v>
      </c>
      <c r="N117" s="42"/>
    </row>
    <row r="118" spans="1:14" x14ac:dyDescent="0.3">
      <c r="A118" s="24"/>
      <c r="B118" s="24"/>
      <c r="C118" s="24"/>
      <c r="D118" s="24"/>
      <c r="E118" s="24"/>
      <c r="F118" s="37" t="s">
        <v>26</v>
      </c>
      <c r="G118" s="43" t="s">
        <v>27</v>
      </c>
      <c r="H118" s="43"/>
      <c r="I118" s="43" t="s">
        <v>27</v>
      </c>
      <c r="J118" s="43" t="s">
        <v>27</v>
      </c>
      <c r="K118" s="43" t="s">
        <v>27</v>
      </c>
      <c r="L118" s="43" t="s">
        <v>27</v>
      </c>
      <c r="M118" s="38">
        <f>SUM(G118:L118)</f>
        <v>0</v>
      </c>
    </row>
    <row r="119" spans="1:14" x14ac:dyDescent="0.3">
      <c r="A119" s="24"/>
      <c r="B119" s="24"/>
      <c r="C119" s="24"/>
      <c r="D119" s="24"/>
      <c r="E119" s="24"/>
      <c r="F119" s="37" t="s">
        <v>28</v>
      </c>
      <c r="G119" s="43" t="s">
        <v>27</v>
      </c>
      <c r="H119" s="44"/>
      <c r="I119" s="43" t="s">
        <v>27</v>
      </c>
      <c r="J119" s="43" t="s">
        <v>27</v>
      </c>
      <c r="K119" s="43" t="s">
        <v>27</v>
      </c>
      <c r="L119" s="43" t="s">
        <v>27</v>
      </c>
      <c r="M119" s="38">
        <f>SUM(G119:L119)</f>
        <v>0</v>
      </c>
    </row>
    <row r="120" spans="1:14" ht="17.25" thickBot="1" x14ac:dyDescent="0.35">
      <c r="A120" s="24"/>
      <c r="B120" s="24"/>
      <c r="C120" s="24"/>
      <c r="D120" s="24"/>
      <c r="E120" s="24"/>
      <c r="F120" s="45" t="s">
        <v>29</v>
      </c>
      <c r="G120" s="46">
        <f t="shared" ref="G120:L120" si="40">SUM(G117:G119)</f>
        <v>0</v>
      </c>
      <c r="H120" s="46">
        <f t="shared" si="40"/>
        <v>0</v>
      </c>
      <c r="I120" s="46">
        <f t="shared" si="40"/>
        <v>1483.5500000000002</v>
      </c>
      <c r="J120" s="46">
        <f t="shared" si="40"/>
        <v>0</v>
      </c>
      <c r="K120" s="46">
        <f t="shared" si="40"/>
        <v>0</v>
      </c>
      <c r="L120" s="46">
        <f t="shared" si="40"/>
        <v>0</v>
      </c>
      <c r="M120" s="47">
        <f>SUM(G120:L120)</f>
        <v>1483.5500000000002</v>
      </c>
    </row>
    <row r="121" spans="1:14" x14ac:dyDescent="0.3">
      <c r="A121" s="24"/>
      <c r="B121" s="24"/>
      <c r="C121" s="24"/>
      <c r="D121" s="24"/>
      <c r="E121" s="24"/>
      <c r="F121" s="24"/>
      <c r="G121" s="26"/>
      <c r="H121" s="26"/>
      <c r="I121" s="26"/>
      <c r="J121" s="26"/>
      <c r="K121" s="26"/>
      <c r="L121" s="26"/>
      <c r="M121" s="26"/>
    </row>
  </sheetData>
  <autoFilter ref="A2:M77" xr:uid="{9870F798-BE8A-48C3-B5A6-B93D22D92BF4}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57F17-16F2-4532-978F-6808E9CE2C78}">
  <dimension ref="A1:R120"/>
  <sheetViews>
    <sheetView zoomScale="85" zoomScaleNormal="85" workbookViewId="0">
      <pane xSplit="1" ySplit="2" topLeftCell="B75" activePane="bottomRight" state="frozen"/>
      <selection activeCell="D90" sqref="D90"/>
      <selection pane="topRight" activeCell="D90" sqref="D90"/>
      <selection pane="bottomLeft" activeCell="D90" sqref="D90"/>
      <selection pane="bottomRight" activeCell="C90" sqref="C90"/>
    </sheetView>
  </sheetViews>
  <sheetFormatPr defaultColWidth="9.140625" defaultRowHeight="16.5" x14ac:dyDescent="0.3"/>
  <cols>
    <col min="1" max="1" width="22.5703125" style="3" customWidth="1"/>
    <col min="2" max="2" width="29.85546875" style="3" customWidth="1"/>
    <col min="3" max="3" width="25.28515625" style="3" customWidth="1"/>
    <col min="4" max="4" width="43.5703125" style="3" customWidth="1"/>
    <col min="5" max="5" width="15.42578125" style="3" customWidth="1"/>
    <col min="6" max="6" width="24.28515625" style="3" customWidth="1"/>
    <col min="7" max="7" width="8.140625" style="3" customWidth="1"/>
    <col min="8" max="8" width="9.140625" style="3"/>
    <col min="9" max="9" width="10.7109375" style="3" customWidth="1"/>
    <col min="10" max="14" width="9.140625" style="3"/>
    <col min="15" max="15" width="10" style="56" customWidth="1"/>
    <col min="16" max="18" width="9.140625" style="3"/>
    <col min="19" max="19" width="17" style="3" customWidth="1"/>
    <col min="20" max="16384" width="9.140625" style="3"/>
  </cols>
  <sheetData>
    <row r="1" spans="1:15" ht="23.25" x14ac:dyDescent="0.35">
      <c r="A1" s="1" t="s">
        <v>88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</row>
    <row r="2" spans="1:15" ht="52.5" x14ac:dyDescent="0.3">
      <c r="A2" s="4" t="s">
        <v>0</v>
      </c>
      <c r="B2" s="4" t="s">
        <v>1</v>
      </c>
      <c r="C2" s="5" t="s">
        <v>2</v>
      </c>
      <c r="D2" s="4" t="s">
        <v>3</v>
      </c>
      <c r="E2" s="4" t="s">
        <v>4</v>
      </c>
      <c r="F2" s="6" t="s">
        <v>5</v>
      </c>
      <c r="G2" s="7" t="s">
        <v>6</v>
      </c>
      <c r="H2" s="7" t="s">
        <v>79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</row>
    <row r="3" spans="1:15" x14ac:dyDescent="0.3">
      <c r="A3" s="8" t="s">
        <v>13</v>
      </c>
      <c r="B3" s="8" t="s">
        <v>14</v>
      </c>
      <c r="C3" s="9"/>
      <c r="D3" s="8"/>
      <c r="E3" s="9"/>
      <c r="F3" s="10"/>
      <c r="G3" s="11"/>
      <c r="H3" s="11"/>
      <c r="I3" s="11">
        <v>0</v>
      </c>
      <c r="J3" s="11"/>
      <c r="K3" s="11"/>
      <c r="L3" s="11"/>
      <c r="M3" s="11">
        <f>SUM(G3:L3)</f>
        <v>0</v>
      </c>
      <c r="O3" s="56" t="s">
        <v>59</v>
      </c>
    </row>
    <row r="4" spans="1:15" x14ac:dyDescent="0.3">
      <c r="A4" s="8" t="s">
        <v>13</v>
      </c>
      <c r="B4" s="8" t="s">
        <v>14</v>
      </c>
      <c r="C4" s="9"/>
      <c r="D4" s="8"/>
      <c r="E4" s="9"/>
      <c r="F4" s="10"/>
      <c r="G4" s="11">
        <v>0</v>
      </c>
      <c r="H4" s="11"/>
      <c r="I4" s="11"/>
      <c r="J4" s="11"/>
      <c r="K4" s="11"/>
      <c r="L4" s="11"/>
      <c r="M4" s="11">
        <f>SUM(G4:L4)</f>
        <v>0</v>
      </c>
    </row>
    <row r="5" spans="1:15" x14ac:dyDescent="0.3">
      <c r="A5" s="8" t="s">
        <v>13</v>
      </c>
      <c r="B5" s="8" t="s">
        <v>14</v>
      </c>
      <c r="C5" s="9"/>
      <c r="D5" s="8"/>
      <c r="E5" s="9"/>
      <c r="F5" s="10"/>
      <c r="G5" s="11"/>
      <c r="H5" s="11"/>
      <c r="I5" s="11">
        <v>0</v>
      </c>
      <c r="J5" s="11"/>
      <c r="K5" s="11"/>
      <c r="L5" s="11"/>
      <c r="M5" s="11">
        <f>SUM(G5:L5)</f>
        <v>0</v>
      </c>
    </row>
    <row r="6" spans="1:15" x14ac:dyDescent="0.3">
      <c r="A6" s="8" t="s">
        <v>13</v>
      </c>
      <c r="B6" s="8" t="s">
        <v>14</v>
      </c>
      <c r="C6" s="9"/>
      <c r="D6" s="8"/>
      <c r="E6" s="9"/>
      <c r="F6" s="10"/>
      <c r="G6" s="11"/>
      <c r="H6" s="11"/>
      <c r="I6" s="11"/>
      <c r="J6" s="11"/>
      <c r="K6" s="11"/>
      <c r="L6" s="11"/>
      <c r="M6" s="11"/>
    </row>
    <row r="7" spans="1:15" x14ac:dyDescent="0.3">
      <c r="A7" s="8"/>
      <c r="B7" s="8"/>
      <c r="C7" s="9"/>
      <c r="D7" s="8"/>
      <c r="E7" s="9"/>
      <c r="F7" s="10"/>
      <c r="G7" s="11">
        <v>0</v>
      </c>
      <c r="H7" s="11"/>
      <c r="I7" s="11"/>
      <c r="J7" s="11"/>
      <c r="K7" s="11"/>
      <c r="L7" s="11"/>
      <c r="M7" s="11">
        <f>SUM(G7:L7)</f>
        <v>0</v>
      </c>
    </row>
    <row r="8" spans="1:15" x14ac:dyDescent="0.3">
      <c r="A8" s="12" t="s">
        <v>15</v>
      </c>
      <c r="B8" s="13" t="s">
        <v>14</v>
      </c>
      <c r="C8" s="14"/>
      <c r="D8" s="15"/>
      <c r="E8" s="16"/>
      <c r="F8" s="13"/>
      <c r="G8" s="17">
        <f>SUBTOTAL(9,G3:G7)</f>
        <v>0</v>
      </c>
      <c r="H8" s="17">
        <f t="shared" ref="H8:M8" si="0">SUBTOTAL(9,H3:H7)</f>
        <v>0</v>
      </c>
      <c r="I8" s="17">
        <f t="shared" si="0"/>
        <v>0</v>
      </c>
      <c r="J8" s="17">
        <f t="shared" si="0"/>
        <v>0</v>
      </c>
      <c r="K8" s="17">
        <f t="shared" si="0"/>
        <v>0</v>
      </c>
      <c r="L8" s="17">
        <f t="shared" si="0"/>
        <v>0</v>
      </c>
      <c r="M8" s="17">
        <f t="shared" si="0"/>
        <v>0</v>
      </c>
    </row>
    <row r="9" spans="1:15" x14ac:dyDescent="0.3">
      <c r="A9" s="8" t="s">
        <v>31</v>
      </c>
      <c r="B9" s="8" t="s">
        <v>33</v>
      </c>
      <c r="C9" s="9">
        <v>44896</v>
      </c>
      <c r="D9" s="8" t="s">
        <v>95</v>
      </c>
      <c r="E9" s="9">
        <v>44887</v>
      </c>
      <c r="F9" s="10" t="s">
        <v>96</v>
      </c>
      <c r="G9" s="11">
        <v>0</v>
      </c>
      <c r="H9" s="11"/>
      <c r="I9" s="11">
        <v>0</v>
      </c>
      <c r="J9" s="11">
        <f>35</f>
        <v>35</v>
      </c>
      <c r="K9" s="11">
        <v>13.18</v>
      </c>
      <c r="L9" s="11"/>
      <c r="M9" s="11">
        <f>SUM(G9:L9)</f>
        <v>48.18</v>
      </c>
      <c r="O9" s="56" t="s">
        <v>59</v>
      </c>
    </row>
    <row r="10" spans="1:15" x14ac:dyDescent="0.3">
      <c r="A10" s="8" t="s">
        <v>31</v>
      </c>
      <c r="B10" s="8" t="s">
        <v>33</v>
      </c>
      <c r="C10" s="9"/>
      <c r="D10" s="8"/>
      <c r="E10" s="9"/>
      <c r="F10" s="10"/>
      <c r="G10" s="11">
        <v>0</v>
      </c>
      <c r="H10" s="11"/>
      <c r="I10" s="11">
        <v>0</v>
      </c>
      <c r="J10" s="11"/>
      <c r="K10" s="11">
        <v>0</v>
      </c>
      <c r="L10" s="11"/>
      <c r="M10" s="11">
        <f>SUM(G10:L10)</f>
        <v>0</v>
      </c>
    </row>
    <row r="11" spans="1:15" x14ac:dyDescent="0.3">
      <c r="A11" s="8" t="s">
        <v>31</v>
      </c>
      <c r="B11" s="8" t="s">
        <v>33</v>
      </c>
      <c r="C11" s="9"/>
      <c r="D11" s="8"/>
      <c r="E11" s="9"/>
      <c r="F11" s="10"/>
      <c r="G11" s="11"/>
      <c r="H11" s="11"/>
      <c r="I11" s="11"/>
      <c r="J11" s="11"/>
      <c r="K11" s="11"/>
      <c r="L11" s="11"/>
      <c r="M11" s="11"/>
    </row>
    <row r="12" spans="1:15" x14ac:dyDescent="0.3">
      <c r="A12" s="8" t="s">
        <v>31</v>
      </c>
      <c r="B12" s="8" t="s">
        <v>33</v>
      </c>
      <c r="C12" s="9"/>
      <c r="D12" s="8"/>
      <c r="E12" s="9"/>
      <c r="F12" s="10"/>
      <c r="G12" s="11">
        <v>0</v>
      </c>
      <c r="H12" s="11"/>
      <c r="I12" s="11">
        <v>0</v>
      </c>
      <c r="J12" s="11"/>
      <c r="K12" s="11">
        <v>0</v>
      </c>
      <c r="L12" s="11"/>
      <c r="M12" s="11">
        <f>SUM(G12:L12)</f>
        <v>0</v>
      </c>
    </row>
    <row r="13" spans="1:15" x14ac:dyDescent="0.3">
      <c r="A13" s="8"/>
      <c r="B13" s="8"/>
      <c r="C13" s="9"/>
      <c r="D13" s="8"/>
      <c r="E13" s="9"/>
      <c r="F13" s="10"/>
      <c r="G13" s="11">
        <v>0</v>
      </c>
      <c r="H13" s="11"/>
      <c r="I13" s="11">
        <v>0</v>
      </c>
      <c r="J13" s="11"/>
      <c r="K13" s="11">
        <v>0</v>
      </c>
      <c r="L13" s="11"/>
      <c r="M13" s="11">
        <f>SUM(G13:L13)</f>
        <v>0</v>
      </c>
    </row>
    <row r="14" spans="1:15" x14ac:dyDescent="0.3">
      <c r="A14" s="12" t="s">
        <v>80</v>
      </c>
      <c r="B14" s="13"/>
      <c r="C14" s="14"/>
      <c r="D14" s="15"/>
      <c r="E14" s="16"/>
      <c r="F14" s="13"/>
      <c r="G14" s="17">
        <f>SUBTOTAL(9,G9:G13)</f>
        <v>0</v>
      </c>
      <c r="H14" s="17">
        <f t="shared" ref="H14:M14" si="1">SUBTOTAL(9,H9:H13)</f>
        <v>0</v>
      </c>
      <c r="I14" s="17">
        <f t="shared" si="1"/>
        <v>0</v>
      </c>
      <c r="J14" s="17">
        <f t="shared" si="1"/>
        <v>35</v>
      </c>
      <c r="K14" s="17">
        <f t="shared" si="1"/>
        <v>13.18</v>
      </c>
      <c r="L14" s="17">
        <f t="shared" si="1"/>
        <v>0</v>
      </c>
      <c r="M14" s="17">
        <f t="shared" si="1"/>
        <v>48.18</v>
      </c>
    </row>
    <row r="15" spans="1:15" x14ac:dyDescent="0.3">
      <c r="A15" s="8" t="s">
        <v>53</v>
      </c>
      <c r="B15" s="8" t="s">
        <v>32</v>
      </c>
      <c r="C15" s="9"/>
      <c r="D15" s="8"/>
      <c r="E15" s="9"/>
      <c r="F15" s="18"/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f>SUM(G15:L15)</f>
        <v>0</v>
      </c>
    </row>
    <row r="16" spans="1:15" x14ac:dyDescent="0.3">
      <c r="A16" s="8" t="s">
        <v>53</v>
      </c>
      <c r="B16" s="8" t="s">
        <v>32</v>
      </c>
      <c r="C16" s="9"/>
      <c r="D16" s="10"/>
      <c r="E16" s="9"/>
      <c r="F16" s="18"/>
      <c r="G16" s="11"/>
      <c r="H16" s="11"/>
      <c r="I16" s="11">
        <v>0</v>
      </c>
      <c r="J16" s="11"/>
      <c r="K16" s="11"/>
      <c r="L16" s="11"/>
      <c r="M16" s="11">
        <f>SUM(G16:L16)</f>
        <v>0</v>
      </c>
    </row>
    <row r="17" spans="1:14" x14ac:dyDescent="0.3">
      <c r="A17" s="8" t="s">
        <v>53</v>
      </c>
      <c r="B17" s="8" t="s">
        <v>32</v>
      </c>
      <c r="C17" s="9"/>
      <c r="D17" s="8"/>
      <c r="E17" s="9"/>
      <c r="F17" s="18"/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f>SUM(G17:L17)</f>
        <v>0</v>
      </c>
    </row>
    <row r="18" spans="1:14" x14ac:dyDescent="0.3">
      <c r="A18" s="8" t="s">
        <v>53</v>
      </c>
      <c r="B18" s="8" t="s">
        <v>32</v>
      </c>
      <c r="C18" s="9"/>
      <c r="D18" s="8"/>
      <c r="E18" s="9"/>
      <c r="F18" s="18"/>
      <c r="G18" s="11"/>
      <c r="H18" s="11"/>
      <c r="I18" s="11"/>
      <c r="J18" s="11"/>
      <c r="K18" s="11"/>
      <c r="L18" s="11"/>
      <c r="M18" s="11"/>
    </row>
    <row r="19" spans="1:14" x14ac:dyDescent="0.3">
      <c r="A19" s="8"/>
      <c r="B19" s="8"/>
      <c r="C19" s="9"/>
      <c r="D19" s="10"/>
      <c r="E19" s="9"/>
      <c r="F19" s="18"/>
      <c r="G19" s="11"/>
      <c r="H19" s="11"/>
      <c r="I19" s="11">
        <v>0</v>
      </c>
      <c r="J19" s="11"/>
      <c r="K19" s="11"/>
      <c r="L19" s="11"/>
      <c r="M19" s="11">
        <f>SUM(G19:L19)</f>
        <v>0</v>
      </c>
    </row>
    <row r="20" spans="1:14" x14ac:dyDescent="0.3">
      <c r="A20" s="12" t="s">
        <v>56</v>
      </c>
      <c r="B20" s="13"/>
      <c r="C20" s="14"/>
      <c r="D20" s="15"/>
      <c r="E20" s="16"/>
      <c r="F20" s="13"/>
      <c r="G20" s="17">
        <f>SUBTOTAL(9,G15:G19)</f>
        <v>0</v>
      </c>
      <c r="H20" s="17">
        <f t="shared" ref="H20:M20" si="2">SUBTOTAL(9,H15:H19)</f>
        <v>0</v>
      </c>
      <c r="I20" s="17">
        <f t="shared" si="2"/>
        <v>0</v>
      </c>
      <c r="J20" s="17">
        <f t="shared" si="2"/>
        <v>0</v>
      </c>
      <c r="K20" s="17">
        <f t="shared" si="2"/>
        <v>0</v>
      </c>
      <c r="L20" s="17">
        <f t="shared" si="2"/>
        <v>0</v>
      </c>
      <c r="M20" s="17">
        <f t="shared" si="2"/>
        <v>0</v>
      </c>
    </row>
    <row r="21" spans="1:14" x14ac:dyDescent="0.3">
      <c r="A21" s="8" t="s">
        <v>36</v>
      </c>
      <c r="B21" s="8" t="s">
        <v>55</v>
      </c>
      <c r="C21" s="9">
        <v>44896</v>
      </c>
      <c r="D21" s="8" t="s">
        <v>119</v>
      </c>
      <c r="E21" s="9">
        <v>44900</v>
      </c>
      <c r="F21" s="10" t="s">
        <v>58</v>
      </c>
      <c r="G21" s="11">
        <v>0</v>
      </c>
      <c r="H21" s="11"/>
      <c r="I21" s="11">
        <f>226.9</f>
        <v>226.9</v>
      </c>
      <c r="J21" s="11"/>
      <c r="K21" s="11">
        <v>0</v>
      </c>
      <c r="L21" s="11"/>
      <c r="M21" s="11">
        <f>SUM(G21:L21)</f>
        <v>226.9</v>
      </c>
      <c r="N21" s="3" t="s">
        <v>103</v>
      </c>
    </row>
    <row r="22" spans="1:14" x14ac:dyDescent="0.3">
      <c r="A22" s="8" t="s">
        <v>36</v>
      </c>
      <c r="B22" s="8" t="s">
        <v>55</v>
      </c>
      <c r="C22" s="9">
        <v>44887</v>
      </c>
      <c r="D22" s="8" t="s">
        <v>120</v>
      </c>
      <c r="E22" s="9">
        <v>44936</v>
      </c>
      <c r="F22" s="10" t="s">
        <v>96</v>
      </c>
      <c r="G22" s="11">
        <v>199.18</v>
      </c>
      <c r="H22" s="11"/>
      <c r="I22" s="11">
        <v>0</v>
      </c>
      <c r="J22" s="11"/>
      <c r="K22" s="11">
        <v>0</v>
      </c>
      <c r="L22" s="11"/>
      <c r="M22" s="11">
        <f>SUM(G22:L22)</f>
        <v>199.18</v>
      </c>
    </row>
    <row r="23" spans="1:14" x14ac:dyDescent="0.3">
      <c r="A23" s="8" t="s">
        <v>36</v>
      </c>
      <c r="B23" s="8" t="s">
        <v>55</v>
      </c>
      <c r="C23" s="9">
        <v>44846</v>
      </c>
      <c r="D23" s="8" t="s">
        <v>121</v>
      </c>
      <c r="E23" s="9">
        <v>44851</v>
      </c>
      <c r="F23" s="10" t="s">
        <v>58</v>
      </c>
      <c r="G23" s="11">
        <v>0</v>
      </c>
      <c r="H23" s="11"/>
      <c r="I23" s="11">
        <v>38.1</v>
      </c>
      <c r="J23" s="11"/>
      <c r="K23" s="11">
        <v>0</v>
      </c>
      <c r="L23" s="11"/>
      <c r="M23" s="11">
        <f>SUM(G23:L23)</f>
        <v>38.1</v>
      </c>
    </row>
    <row r="24" spans="1:14" x14ac:dyDescent="0.3">
      <c r="A24" s="8" t="s">
        <v>36</v>
      </c>
      <c r="B24" s="8" t="s">
        <v>55</v>
      </c>
      <c r="C24" s="9">
        <v>44845</v>
      </c>
      <c r="D24" s="8" t="s">
        <v>123</v>
      </c>
      <c r="E24" s="9">
        <v>44853</v>
      </c>
      <c r="F24" s="10" t="s">
        <v>58</v>
      </c>
      <c r="G24" s="11"/>
      <c r="H24" s="11"/>
      <c r="I24" s="11">
        <v>226.9</v>
      </c>
      <c r="J24" s="11"/>
      <c r="K24" s="11"/>
      <c r="L24" s="11"/>
      <c r="M24" s="11">
        <f>SUM(G24:L24)</f>
        <v>226.9</v>
      </c>
    </row>
    <row r="25" spans="1:14" x14ac:dyDescent="0.3">
      <c r="A25" s="8" t="s">
        <v>36</v>
      </c>
      <c r="B25" s="8" t="s">
        <v>55</v>
      </c>
      <c r="C25" s="9">
        <v>44818</v>
      </c>
      <c r="D25" s="8" t="s">
        <v>122</v>
      </c>
      <c r="E25" s="9">
        <v>44524</v>
      </c>
      <c r="F25" s="10" t="s">
        <v>58</v>
      </c>
      <c r="G25" s="11">
        <v>0</v>
      </c>
      <c r="H25" s="11"/>
      <c r="I25" s="11">
        <v>0</v>
      </c>
      <c r="J25" s="11"/>
      <c r="K25" s="11">
        <v>93.5</v>
      </c>
      <c r="L25" s="11"/>
      <c r="M25" s="11">
        <f>SUM(G25:L25)</f>
        <v>93.5</v>
      </c>
      <c r="N25" s="3" t="s">
        <v>103</v>
      </c>
    </row>
    <row r="26" spans="1:14" x14ac:dyDescent="0.3">
      <c r="A26" s="12" t="s">
        <v>37</v>
      </c>
      <c r="B26" s="13"/>
      <c r="C26" s="14"/>
      <c r="D26" s="15"/>
      <c r="E26" s="16"/>
      <c r="F26" s="13"/>
      <c r="G26" s="17">
        <f>SUBTOTAL(9,G21:G25)</f>
        <v>199.18</v>
      </c>
      <c r="H26" s="17">
        <f t="shared" ref="H26:L26" si="3">SUBTOTAL(9,H21:H25)</f>
        <v>0</v>
      </c>
      <c r="I26" s="17">
        <f t="shared" si="3"/>
        <v>491.9</v>
      </c>
      <c r="J26" s="17">
        <f t="shared" si="3"/>
        <v>0</v>
      </c>
      <c r="K26" s="17">
        <f t="shared" si="3"/>
        <v>93.5</v>
      </c>
      <c r="L26" s="17">
        <f t="shared" si="3"/>
        <v>0</v>
      </c>
      <c r="M26" s="17">
        <f>SUBTOTAL(9,M21:M25)</f>
        <v>784.58</v>
      </c>
    </row>
    <row r="27" spans="1:14" x14ac:dyDescent="0.3">
      <c r="A27" s="8" t="s">
        <v>60</v>
      </c>
      <c r="B27" s="8" t="s">
        <v>16</v>
      </c>
      <c r="C27" s="9">
        <v>44886</v>
      </c>
      <c r="D27" s="10" t="s">
        <v>101</v>
      </c>
      <c r="E27" s="9">
        <v>44894</v>
      </c>
      <c r="F27" s="10" t="s">
        <v>100</v>
      </c>
      <c r="G27" s="11"/>
      <c r="H27" s="11"/>
      <c r="I27" s="11">
        <v>203.9</v>
      </c>
      <c r="J27" s="11"/>
      <c r="K27" s="11">
        <v>0</v>
      </c>
      <c r="L27" s="11"/>
      <c r="M27" s="11">
        <f>SUM(G27:L27)</f>
        <v>203.9</v>
      </c>
    </row>
    <row r="28" spans="1:14" x14ac:dyDescent="0.3">
      <c r="A28" s="8" t="s">
        <v>60</v>
      </c>
      <c r="B28" s="8" t="s">
        <v>16</v>
      </c>
      <c r="C28" s="9">
        <v>44893</v>
      </c>
      <c r="D28" s="8" t="s">
        <v>120</v>
      </c>
      <c r="E28" s="9">
        <v>44937</v>
      </c>
      <c r="F28" s="10" t="s">
        <v>96</v>
      </c>
      <c r="G28" s="11">
        <v>131.91</v>
      </c>
      <c r="H28" s="11"/>
      <c r="I28" s="11">
        <v>0</v>
      </c>
      <c r="J28" s="11">
        <v>0</v>
      </c>
      <c r="K28" s="11">
        <v>0</v>
      </c>
      <c r="L28" s="11"/>
      <c r="M28" s="11">
        <f t="shared" ref="M28:M31" si="4">SUM(G28:L28)</f>
        <v>131.91</v>
      </c>
    </row>
    <row r="29" spans="1:14" x14ac:dyDescent="0.3">
      <c r="A29" s="8" t="s">
        <v>60</v>
      </c>
      <c r="B29" s="8" t="s">
        <v>16</v>
      </c>
      <c r="C29" s="9">
        <v>44867</v>
      </c>
      <c r="D29" s="10" t="s">
        <v>101</v>
      </c>
      <c r="E29" s="9">
        <v>44867</v>
      </c>
      <c r="F29" s="10" t="s">
        <v>84</v>
      </c>
      <c r="G29" s="11"/>
      <c r="H29" s="11">
        <v>0</v>
      </c>
      <c r="I29" s="11">
        <v>73</v>
      </c>
      <c r="J29" s="11">
        <v>0</v>
      </c>
      <c r="K29" s="11">
        <v>0</v>
      </c>
      <c r="L29" s="11"/>
      <c r="M29" s="11">
        <f t="shared" si="4"/>
        <v>73</v>
      </c>
    </row>
    <row r="30" spans="1:14" x14ac:dyDescent="0.3">
      <c r="A30" s="8" t="s">
        <v>60</v>
      </c>
      <c r="B30" s="8" t="s">
        <v>16</v>
      </c>
      <c r="C30" s="9"/>
      <c r="D30" s="10"/>
      <c r="E30" s="9"/>
      <c r="F30" s="10"/>
      <c r="G30" s="11"/>
      <c r="H30" s="11">
        <v>0</v>
      </c>
      <c r="I30" s="11">
        <v>0</v>
      </c>
      <c r="J30" s="11">
        <v>0</v>
      </c>
      <c r="K30" s="11">
        <v>0</v>
      </c>
      <c r="L30" s="11"/>
      <c r="M30" s="11">
        <f t="shared" si="4"/>
        <v>0</v>
      </c>
    </row>
    <row r="31" spans="1:14" x14ac:dyDescent="0.3">
      <c r="A31" s="8" t="s">
        <v>60</v>
      </c>
      <c r="B31" s="8" t="s">
        <v>16</v>
      </c>
      <c r="C31" s="9"/>
      <c r="D31" s="10"/>
      <c r="E31" s="9"/>
      <c r="F31" s="10"/>
      <c r="G31" s="11"/>
      <c r="H31" s="11"/>
      <c r="I31" s="11">
        <v>0</v>
      </c>
      <c r="J31" s="11">
        <v>0</v>
      </c>
      <c r="K31" s="11">
        <v>0</v>
      </c>
      <c r="L31" s="11"/>
      <c r="M31" s="11">
        <f t="shared" si="4"/>
        <v>0</v>
      </c>
    </row>
    <row r="32" spans="1:14" x14ac:dyDescent="0.3">
      <c r="A32" s="12" t="s">
        <v>60</v>
      </c>
      <c r="B32" s="13"/>
      <c r="C32" s="14"/>
      <c r="D32" s="15"/>
      <c r="E32" s="16"/>
      <c r="F32" s="13"/>
      <c r="G32" s="17">
        <f>SUBTOTAL(9,G27:G31)</f>
        <v>131.91</v>
      </c>
      <c r="H32" s="17">
        <f t="shared" ref="H32:M32" si="5">SUBTOTAL(9,H27:H31)</f>
        <v>0</v>
      </c>
      <c r="I32" s="17">
        <f t="shared" si="5"/>
        <v>276.89999999999998</v>
      </c>
      <c r="J32" s="17">
        <f t="shared" si="5"/>
        <v>0</v>
      </c>
      <c r="K32" s="17">
        <f t="shared" si="5"/>
        <v>0</v>
      </c>
      <c r="L32" s="17">
        <f t="shared" si="5"/>
        <v>0</v>
      </c>
      <c r="M32" s="17">
        <f t="shared" si="5"/>
        <v>408.81</v>
      </c>
    </row>
    <row r="33" spans="1:13" x14ac:dyDescent="0.3">
      <c r="A33" s="10" t="s">
        <v>62</v>
      </c>
      <c r="B33" s="8" t="s">
        <v>16</v>
      </c>
      <c r="C33" s="8"/>
      <c r="D33" s="10"/>
      <c r="E33" s="9"/>
      <c r="F33" s="10"/>
      <c r="G33" s="11"/>
      <c r="H33" s="11"/>
      <c r="I33" s="11">
        <v>0</v>
      </c>
      <c r="J33" s="11">
        <v>0</v>
      </c>
      <c r="K33" s="11"/>
      <c r="L33" s="11">
        <v>0</v>
      </c>
      <c r="M33" s="11">
        <f>SUM(G33:L33)</f>
        <v>0</v>
      </c>
    </row>
    <row r="34" spans="1:13" x14ac:dyDescent="0.3">
      <c r="A34" s="10" t="s">
        <v>62</v>
      </c>
      <c r="B34" s="8" t="s">
        <v>16</v>
      </c>
      <c r="C34" s="9"/>
      <c r="D34" s="10"/>
      <c r="E34" s="9"/>
      <c r="F34" s="10"/>
      <c r="G34" s="11"/>
      <c r="H34" s="11"/>
      <c r="I34" s="11">
        <v>0</v>
      </c>
      <c r="J34" s="11">
        <v>0</v>
      </c>
      <c r="K34" s="11"/>
      <c r="L34" s="11"/>
      <c r="M34" s="11">
        <f>SUM(G34:L34)</f>
        <v>0</v>
      </c>
    </row>
    <row r="35" spans="1:13" x14ac:dyDescent="0.3">
      <c r="A35" s="10" t="s">
        <v>62</v>
      </c>
      <c r="B35" s="8" t="s">
        <v>16</v>
      </c>
      <c r="C35" s="9"/>
      <c r="D35" s="10"/>
      <c r="E35" s="9"/>
      <c r="F35" s="10"/>
      <c r="G35" s="11"/>
      <c r="H35" s="11"/>
      <c r="I35" s="11">
        <v>0</v>
      </c>
      <c r="J35" s="11">
        <v>0</v>
      </c>
      <c r="K35" s="11"/>
      <c r="L35" s="11"/>
      <c r="M35" s="11">
        <f>SUM(G35:L35)</f>
        <v>0</v>
      </c>
    </row>
    <row r="36" spans="1:13" x14ac:dyDescent="0.3">
      <c r="A36" s="10" t="s">
        <v>62</v>
      </c>
      <c r="B36" s="8" t="s">
        <v>16</v>
      </c>
      <c r="C36" s="9"/>
      <c r="D36" s="10"/>
      <c r="E36" s="9"/>
      <c r="F36" s="10"/>
      <c r="G36" s="11"/>
      <c r="H36" s="11"/>
      <c r="I36" s="11">
        <v>0</v>
      </c>
      <c r="J36" s="11"/>
      <c r="K36" s="11"/>
      <c r="L36" s="11"/>
      <c r="M36" s="11">
        <f>SUM(G36:L36)</f>
        <v>0</v>
      </c>
    </row>
    <row r="37" spans="1:13" x14ac:dyDescent="0.3">
      <c r="A37" s="10" t="s">
        <v>62</v>
      </c>
      <c r="B37" s="8" t="s">
        <v>16</v>
      </c>
      <c r="C37" s="9"/>
      <c r="D37" s="10"/>
      <c r="E37" s="9"/>
      <c r="F37" s="10"/>
      <c r="G37" s="11"/>
      <c r="H37" s="11"/>
      <c r="I37" s="11">
        <v>0</v>
      </c>
      <c r="J37" s="11"/>
      <c r="K37" s="11"/>
      <c r="L37" s="11"/>
      <c r="M37" s="11">
        <f>SUM(G37:L37)</f>
        <v>0</v>
      </c>
    </row>
    <row r="38" spans="1:13" x14ac:dyDescent="0.3">
      <c r="A38" s="12" t="s">
        <v>62</v>
      </c>
      <c r="B38" s="13"/>
      <c r="C38" s="16"/>
      <c r="D38" s="15"/>
      <c r="E38" s="16"/>
      <c r="F38" s="13"/>
      <c r="G38" s="17">
        <f t="shared" ref="G38:H38" si="6">SUBTOTAL(9,G33:G37)</f>
        <v>0</v>
      </c>
      <c r="H38" s="17">
        <f t="shared" si="6"/>
        <v>0</v>
      </c>
      <c r="I38" s="17">
        <f>SUBTOTAL(9,I33:I37)</f>
        <v>0</v>
      </c>
      <c r="J38" s="17">
        <f t="shared" ref="J38:L38" si="7">SUBTOTAL(9,J33:J37)</f>
        <v>0</v>
      </c>
      <c r="K38" s="17">
        <f t="shared" si="7"/>
        <v>0</v>
      </c>
      <c r="L38" s="17">
        <f t="shared" si="7"/>
        <v>0</v>
      </c>
      <c r="M38" s="17">
        <f>SUBTOTAL(9,M33:M37)</f>
        <v>0</v>
      </c>
    </row>
    <row r="39" spans="1:13" x14ac:dyDescent="0.3">
      <c r="A39" s="10" t="s">
        <v>64</v>
      </c>
      <c r="B39" s="8" t="s">
        <v>16</v>
      </c>
      <c r="C39" s="9">
        <v>44834</v>
      </c>
      <c r="D39" s="10" t="s">
        <v>106</v>
      </c>
      <c r="E39" s="9">
        <v>44818</v>
      </c>
      <c r="F39" s="10" t="s">
        <v>58</v>
      </c>
      <c r="G39" s="11"/>
      <c r="H39" s="11"/>
      <c r="I39" s="11">
        <v>0</v>
      </c>
      <c r="J39" s="11">
        <v>456</v>
      </c>
      <c r="K39" s="11"/>
      <c r="L39" s="11"/>
      <c r="M39" s="11">
        <f>SUM(G39:L39)</f>
        <v>456</v>
      </c>
    </row>
    <row r="40" spans="1:13" x14ac:dyDescent="0.3">
      <c r="A40" s="10" t="s">
        <v>64</v>
      </c>
      <c r="B40" s="8" t="s">
        <v>16</v>
      </c>
      <c r="C40" s="9"/>
      <c r="D40" s="10"/>
      <c r="E40" s="9"/>
      <c r="F40" s="10"/>
      <c r="G40" s="11"/>
      <c r="H40" s="11"/>
      <c r="I40" s="11">
        <v>0</v>
      </c>
      <c r="J40" s="11"/>
      <c r="K40" s="11"/>
      <c r="L40" s="11"/>
      <c r="M40" s="11">
        <f>SUM(G40:L40)</f>
        <v>0</v>
      </c>
    </row>
    <row r="41" spans="1:13" x14ac:dyDescent="0.3">
      <c r="A41" s="10" t="s">
        <v>64</v>
      </c>
      <c r="B41" s="8" t="s">
        <v>16</v>
      </c>
      <c r="C41" s="9"/>
      <c r="D41" s="10"/>
      <c r="E41" s="9"/>
      <c r="F41" s="10"/>
      <c r="G41" s="11"/>
      <c r="H41" s="11"/>
      <c r="I41" s="11"/>
      <c r="J41" s="11"/>
      <c r="K41" s="11"/>
      <c r="L41" s="11"/>
      <c r="M41" s="11">
        <f>SUM(G41:L41)</f>
        <v>0</v>
      </c>
    </row>
    <row r="42" spans="1:13" x14ac:dyDescent="0.3">
      <c r="A42" s="10" t="s">
        <v>64</v>
      </c>
      <c r="B42" s="8" t="s">
        <v>16</v>
      </c>
      <c r="C42" s="9"/>
      <c r="D42" s="10"/>
      <c r="E42" s="9"/>
      <c r="F42" s="10"/>
      <c r="G42" s="11"/>
      <c r="H42" s="11"/>
      <c r="I42" s="11"/>
      <c r="J42" s="11"/>
      <c r="K42" s="11"/>
      <c r="L42" s="11"/>
      <c r="M42" s="11">
        <f>SUM(G42:L42)</f>
        <v>0</v>
      </c>
    </row>
    <row r="43" spans="1:13" x14ac:dyDescent="0.3">
      <c r="A43" s="12" t="s">
        <v>64</v>
      </c>
      <c r="B43" s="13" t="s">
        <v>16</v>
      </c>
      <c r="C43" s="14"/>
      <c r="D43" s="15"/>
      <c r="E43" s="16"/>
      <c r="F43" s="13"/>
      <c r="G43" s="17">
        <f>SUM(G39:G42)</f>
        <v>0</v>
      </c>
      <c r="H43" s="17">
        <f t="shared" ref="H43:L43" si="8">SUM(H39:H42)</f>
        <v>0</v>
      </c>
      <c r="I43" s="17">
        <f t="shared" si="8"/>
        <v>0</v>
      </c>
      <c r="J43" s="17">
        <f t="shared" si="8"/>
        <v>456</v>
      </c>
      <c r="K43" s="17">
        <f t="shared" si="8"/>
        <v>0</v>
      </c>
      <c r="L43" s="17">
        <f t="shared" si="8"/>
        <v>0</v>
      </c>
      <c r="M43" s="17">
        <f>SUM(M39:M42)</f>
        <v>456</v>
      </c>
    </row>
    <row r="44" spans="1:13" x14ac:dyDescent="0.3">
      <c r="A44" s="10" t="s">
        <v>65</v>
      </c>
      <c r="B44" s="10" t="s">
        <v>16</v>
      </c>
      <c r="C44" s="8"/>
      <c r="D44" s="10"/>
      <c r="E44" s="8"/>
      <c r="F44" s="10"/>
      <c r="G44" s="11"/>
      <c r="H44" s="11"/>
      <c r="I44" s="11">
        <v>0</v>
      </c>
      <c r="J44" s="11"/>
      <c r="K44" s="11"/>
      <c r="L44" s="11"/>
      <c r="M44" s="11">
        <f>SUM(G44:L44)</f>
        <v>0</v>
      </c>
    </row>
    <row r="45" spans="1:13" x14ac:dyDescent="0.3">
      <c r="A45" s="10" t="s">
        <v>65</v>
      </c>
      <c r="B45" s="10" t="s">
        <v>16</v>
      </c>
      <c r="C45" s="8"/>
      <c r="D45" s="10"/>
      <c r="E45" s="9"/>
      <c r="F45" s="10"/>
      <c r="G45" s="11"/>
      <c r="H45" s="11"/>
      <c r="I45" s="11">
        <v>0</v>
      </c>
      <c r="J45" s="11"/>
      <c r="K45" s="11"/>
      <c r="L45" s="11"/>
      <c r="M45" s="11">
        <f>SUM(G45:L45)</f>
        <v>0</v>
      </c>
    </row>
    <row r="46" spans="1:13" x14ac:dyDescent="0.3">
      <c r="A46" s="10" t="s">
        <v>65</v>
      </c>
      <c r="B46" s="10" t="s">
        <v>16</v>
      </c>
      <c r="C46" s="8"/>
      <c r="D46" s="10"/>
      <c r="E46" s="9"/>
      <c r="F46" s="10"/>
      <c r="G46" s="11"/>
      <c r="H46" s="11"/>
      <c r="I46" s="11">
        <v>0</v>
      </c>
      <c r="J46" s="11"/>
      <c r="K46" s="11"/>
      <c r="L46" s="11">
        <v>0</v>
      </c>
      <c r="M46" s="11">
        <f t="shared" ref="M46" si="9">SUM(G46:L46)</f>
        <v>0</v>
      </c>
    </row>
    <row r="47" spans="1:13" x14ac:dyDescent="0.3">
      <c r="A47" s="10" t="s">
        <v>65</v>
      </c>
      <c r="B47" s="10"/>
      <c r="C47" s="8"/>
      <c r="D47" s="10"/>
      <c r="E47" s="9"/>
      <c r="F47" s="11"/>
      <c r="G47" s="11"/>
      <c r="H47" s="11"/>
      <c r="I47" s="11"/>
      <c r="J47" s="11"/>
      <c r="K47" s="11"/>
      <c r="L47" s="11"/>
      <c r="M47" s="11">
        <f>SUM(G47:L47)</f>
        <v>0</v>
      </c>
    </row>
    <row r="48" spans="1:13" x14ac:dyDescent="0.3">
      <c r="A48" s="10" t="s">
        <v>65</v>
      </c>
      <c r="B48" s="10"/>
      <c r="C48" s="8"/>
      <c r="D48" s="10"/>
      <c r="E48" s="9"/>
      <c r="F48" s="11"/>
      <c r="G48" s="11"/>
      <c r="H48" s="11"/>
      <c r="I48" s="11"/>
      <c r="J48" s="11"/>
      <c r="K48" s="11"/>
      <c r="L48" s="11">
        <v>0</v>
      </c>
      <c r="M48" s="11">
        <f t="shared" ref="M48" si="10">SUM(G48:L48)</f>
        <v>0</v>
      </c>
    </row>
    <row r="49" spans="1:15" x14ac:dyDescent="0.3">
      <c r="A49" s="12" t="s">
        <v>65</v>
      </c>
      <c r="B49" s="13"/>
      <c r="C49" s="14"/>
      <c r="D49" s="15"/>
      <c r="E49" s="16"/>
      <c r="F49" s="13"/>
      <c r="G49" s="17">
        <f>SUM(G44:G48)</f>
        <v>0</v>
      </c>
      <c r="H49" s="17">
        <f t="shared" ref="H49:L49" si="11">SUM(H44:H48)</f>
        <v>0</v>
      </c>
      <c r="I49" s="17">
        <f t="shared" si="11"/>
        <v>0</v>
      </c>
      <c r="J49" s="17">
        <f t="shared" si="11"/>
        <v>0</v>
      </c>
      <c r="K49" s="17">
        <f t="shared" si="11"/>
        <v>0</v>
      </c>
      <c r="L49" s="17">
        <f t="shared" si="11"/>
        <v>0</v>
      </c>
      <c r="M49" s="17">
        <f>SUM(M44:M48)</f>
        <v>0</v>
      </c>
    </row>
    <row r="50" spans="1:15" x14ac:dyDescent="0.3">
      <c r="A50" s="10" t="s">
        <v>66</v>
      </c>
      <c r="B50" s="10" t="s">
        <v>16</v>
      </c>
      <c r="C50" s="8"/>
      <c r="D50" s="10"/>
      <c r="E50" s="9"/>
      <c r="F50" s="11"/>
      <c r="G50" s="11"/>
      <c r="H50" s="11"/>
      <c r="I50" s="11">
        <v>0</v>
      </c>
      <c r="J50" s="11"/>
      <c r="K50" s="11"/>
      <c r="L50" s="11"/>
      <c r="M50" s="11">
        <f>SUM(G50:L50)</f>
        <v>0</v>
      </c>
    </row>
    <row r="51" spans="1:15" x14ac:dyDescent="0.3">
      <c r="A51" s="10" t="s">
        <v>66</v>
      </c>
      <c r="B51" s="10" t="s">
        <v>16</v>
      </c>
      <c r="C51" s="8"/>
      <c r="D51" s="10"/>
      <c r="E51" s="9"/>
      <c r="F51" s="11"/>
      <c r="G51" s="11"/>
      <c r="H51" s="11"/>
      <c r="I51" s="11">
        <v>0</v>
      </c>
      <c r="J51" s="11"/>
      <c r="K51" s="11"/>
      <c r="L51" s="11">
        <v>0</v>
      </c>
      <c r="M51" s="11">
        <f t="shared" ref="M51" si="12">SUM(G51:L51)</f>
        <v>0</v>
      </c>
    </row>
    <row r="52" spans="1:15" x14ac:dyDescent="0.3">
      <c r="A52" s="10" t="s">
        <v>66</v>
      </c>
      <c r="B52" s="10" t="s">
        <v>16</v>
      </c>
      <c r="C52" s="8"/>
      <c r="D52" s="10"/>
      <c r="E52" s="9"/>
      <c r="F52" s="11"/>
      <c r="G52" s="11"/>
      <c r="H52" s="11"/>
      <c r="I52" s="11"/>
      <c r="J52" s="11"/>
      <c r="K52" s="11"/>
      <c r="L52" s="11"/>
      <c r="M52" s="11">
        <f>SUM(G52:L52)</f>
        <v>0</v>
      </c>
    </row>
    <row r="53" spans="1:15" x14ac:dyDescent="0.3">
      <c r="A53" s="10" t="s">
        <v>66</v>
      </c>
      <c r="B53" s="10" t="s">
        <v>16</v>
      </c>
      <c r="C53" s="8"/>
      <c r="D53" s="10"/>
      <c r="E53" s="9"/>
      <c r="F53" s="11"/>
      <c r="G53" s="11"/>
      <c r="H53" s="11"/>
      <c r="I53" s="11"/>
      <c r="J53" s="11"/>
      <c r="K53" s="11"/>
      <c r="L53" s="11"/>
      <c r="M53" s="11"/>
    </row>
    <row r="54" spans="1:15" x14ac:dyDescent="0.3">
      <c r="A54" s="10" t="s">
        <v>66</v>
      </c>
      <c r="B54" s="10"/>
      <c r="C54" s="8"/>
      <c r="D54" s="10"/>
      <c r="E54" s="9"/>
      <c r="F54" s="11"/>
      <c r="G54" s="11"/>
      <c r="H54" s="11"/>
      <c r="I54" s="11"/>
      <c r="J54" s="11"/>
      <c r="K54" s="11"/>
      <c r="L54" s="11">
        <v>0</v>
      </c>
      <c r="M54" s="11">
        <f t="shared" ref="M54" si="13">SUM(G54:L54)</f>
        <v>0</v>
      </c>
    </row>
    <row r="55" spans="1:15" x14ac:dyDescent="0.3">
      <c r="A55" s="12" t="s">
        <v>66</v>
      </c>
      <c r="B55" s="13"/>
      <c r="C55" s="14"/>
      <c r="D55" s="15"/>
      <c r="E55" s="16"/>
      <c r="F55" s="13"/>
      <c r="G55" s="17">
        <f>SUM(G50:G54)</f>
        <v>0</v>
      </c>
      <c r="H55" s="17">
        <f t="shared" ref="H55:L55" si="14">SUM(H50:H54)</f>
        <v>0</v>
      </c>
      <c r="I55" s="17">
        <f t="shared" si="14"/>
        <v>0</v>
      </c>
      <c r="J55" s="17">
        <f t="shared" si="14"/>
        <v>0</v>
      </c>
      <c r="K55" s="17">
        <f t="shared" si="14"/>
        <v>0</v>
      </c>
      <c r="L55" s="17">
        <f t="shared" si="14"/>
        <v>0</v>
      </c>
      <c r="M55" s="17">
        <f>SUM(M50:M54)</f>
        <v>0</v>
      </c>
    </row>
    <row r="56" spans="1:15" x14ac:dyDescent="0.3">
      <c r="A56" s="10" t="s">
        <v>67</v>
      </c>
      <c r="B56" s="8" t="s">
        <v>16</v>
      </c>
      <c r="C56" s="9">
        <v>44845</v>
      </c>
      <c r="D56" s="10" t="s">
        <v>106</v>
      </c>
      <c r="E56" s="8">
        <v>44818</v>
      </c>
      <c r="F56" s="18" t="s">
        <v>58</v>
      </c>
      <c r="G56" s="11"/>
      <c r="H56" s="11"/>
      <c r="I56" s="11"/>
      <c r="J56" s="11">
        <v>37.19</v>
      </c>
      <c r="K56" s="11"/>
      <c r="L56" s="11"/>
      <c r="M56" s="11">
        <f t="shared" ref="M56:M59" si="15">SUM(G56:L56)</f>
        <v>37.19</v>
      </c>
    </row>
    <row r="57" spans="1:15" x14ac:dyDescent="0.3">
      <c r="A57" s="10" t="s">
        <v>67</v>
      </c>
      <c r="B57" s="8" t="s">
        <v>16</v>
      </c>
      <c r="C57" s="9"/>
      <c r="D57" s="10"/>
      <c r="E57" s="8"/>
      <c r="F57" s="18"/>
      <c r="G57" s="11"/>
      <c r="H57" s="11"/>
      <c r="I57" s="11"/>
      <c r="J57" s="11"/>
      <c r="K57" s="11"/>
      <c r="L57" s="11"/>
      <c r="M57" s="11">
        <f t="shared" si="15"/>
        <v>0</v>
      </c>
    </row>
    <row r="58" spans="1:15" x14ac:dyDescent="0.3">
      <c r="A58" s="10" t="s">
        <v>67</v>
      </c>
      <c r="B58" s="8" t="s">
        <v>16</v>
      </c>
      <c r="C58" s="9"/>
      <c r="D58" s="10"/>
      <c r="E58" s="8"/>
      <c r="F58" s="18"/>
      <c r="G58" s="11"/>
      <c r="H58" s="11"/>
      <c r="I58" s="11"/>
      <c r="J58" s="11"/>
      <c r="K58" s="11"/>
      <c r="L58" s="11"/>
      <c r="M58" s="11">
        <f t="shared" si="15"/>
        <v>0</v>
      </c>
    </row>
    <row r="59" spans="1:15" x14ac:dyDescent="0.3">
      <c r="A59" s="10" t="s">
        <v>67</v>
      </c>
      <c r="B59" s="8" t="s">
        <v>16</v>
      </c>
      <c r="C59" s="9"/>
      <c r="D59" s="10"/>
      <c r="E59" s="8"/>
      <c r="F59" s="18"/>
      <c r="G59" s="11"/>
      <c r="H59" s="11"/>
      <c r="I59" s="11"/>
      <c r="J59" s="11"/>
      <c r="K59" s="11"/>
      <c r="L59" s="11"/>
      <c r="M59" s="11">
        <f t="shared" si="15"/>
        <v>0</v>
      </c>
    </row>
    <row r="60" spans="1:15" x14ac:dyDescent="0.3">
      <c r="A60" s="12" t="s">
        <v>67</v>
      </c>
      <c r="B60" s="13"/>
      <c r="C60" s="14"/>
      <c r="D60" s="15"/>
      <c r="E60" s="16"/>
      <c r="F60" s="13"/>
      <c r="G60" s="17">
        <f>SUM(G56:G59)</f>
        <v>0</v>
      </c>
      <c r="H60" s="17">
        <f t="shared" ref="H60:M60" si="16">SUM(H56:H59)</f>
        <v>0</v>
      </c>
      <c r="I60" s="17">
        <f t="shared" si="16"/>
        <v>0</v>
      </c>
      <c r="J60" s="17">
        <f t="shared" si="16"/>
        <v>37.19</v>
      </c>
      <c r="K60" s="17">
        <f t="shared" si="16"/>
        <v>0</v>
      </c>
      <c r="L60" s="17">
        <f t="shared" si="16"/>
        <v>0</v>
      </c>
      <c r="M60" s="17">
        <f t="shared" si="16"/>
        <v>37.19</v>
      </c>
    </row>
    <row r="61" spans="1:15" x14ac:dyDescent="0.3">
      <c r="A61" s="10" t="s">
        <v>35</v>
      </c>
      <c r="B61" s="10" t="s">
        <v>16</v>
      </c>
      <c r="C61" s="8">
        <v>44887</v>
      </c>
      <c r="D61" s="10" t="s">
        <v>89</v>
      </c>
      <c r="E61" s="9">
        <v>44881</v>
      </c>
      <c r="F61" s="11" t="s">
        <v>58</v>
      </c>
      <c r="G61" s="11">
        <v>0</v>
      </c>
      <c r="H61" s="11">
        <v>0</v>
      </c>
      <c r="I61" s="11">
        <v>80</v>
      </c>
      <c r="J61" s="11">
        <v>0</v>
      </c>
      <c r="K61" s="11"/>
      <c r="L61" s="11"/>
      <c r="M61" s="11">
        <f>SUM(G61:L61)</f>
        <v>80</v>
      </c>
    </row>
    <row r="62" spans="1:15" x14ac:dyDescent="0.3">
      <c r="A62" s="10" t="s">
        <v>35</v>
      </c>
      <c r="B62" s="10" t="s">
        <v>16</v>
      </c>
      <c r="C62" s="8"/>
      <c r="D62" s="10"/>
      <c r="E62" s="9"/>
      <c r="F62" s="11"/>
      <c r="G62" s="11"/>
      <c r="H62" s="11"/>
      <c r="I62" s="11"/>
      <c r="J62" s="11">
        <v>0</v>
      </c>
      <c r="K62" s="11">
        <v>0</v>
      </c>
      <c r="L62" s="11">
        <v>0</v>
      </c>
      <c r="M62" s="11">
        <f t="shared" ref="M62" si="17">SUM(G62:L62)</f>
        <v>0</v>
      </c>
    </row>
    <row r="63" spans="1:15" x14ac:dyDescent="0.3">
      <c r="A63" s="10" t="s">
        <v>35</v>
      </c>
      <c r="B63" s="10" t="s">
        <v>16</v>
      </c>
      <c r="C63" s="8"/>
      <c r="D63" s="10"/>
      <c r="E63" s="9"/>
      <c r="F63" s="11"/>
      <c r="G63" s="11"/>
      <c r="H63" s="11"/>
      <c r="I63" s="11"/>
      <c r="J63" s="11">
        <v>0</v>
      </c>
      <c r="K63" s="11">
        <v>0</v>
      </c>
      <c r="L63" s="11"/>
      <c r="M63" s="11">
        <f>SUM(G63:L63)</f>
        <v>0</v>
      </c>
    </row>
    <row r="64" spans="1:15" x14ac:dyDescent="0.3">
      <c r="A64" s="10" t="s">
        <v>35</v>
      </c>
      <c r="B64" s="10" t="s">
        <v>16</v>
      </c>
      <c r="C64" s="8"/>
      <c r="D64" s="10"/>
      <c r="E64" s="9"/>
      <c r="F64" s="11"/>
      <c r="G64" s="11"/>
      <c r="H64" s="11"/>
      <c r="I64" s="11">
        <v>0</v>
      </c>
      <c r="J64" s="11"/>
      <c r="K64" s="11"/>
      <c r="L64" s="11">
        <v>0</v>
      </c>
      <c r="M64" s="11">
        <f t="shared" ref="M64" si="18">SUM(G64:L64)</f>
        <v>0</v>
      </c>
      <c r="O64" s="56" t="s">
        <v>59</v>
      </c>
    </row>
    <row r="65" spans="1:14" x14ac:dyDescent="0.3">
      <c r="A65" s="12" t="s">
        <v>35</v>
      </c>
      <c r="B65" s="13"/>
      <c r="C65" s="14"/>
      <c r="D65" s="15"/>
      <c r="E65" s="16"/>
      <c r="F65" s="13"/>
      <c r="G65" s="17">
        <f>SUM(G61:G64)</f>
        <v>0</v>
      </c>
      <c r="H65" s="17">
        <f t="shared" ref="H65:L65" si="19">SUM(H61:H64)</f>
        <v>0</v>
      </c>
      <c r="I65" s="17">
        <f t="shared" si="19"/>
        <v>80</v>
      </c>
      <c r="J65" s="17">
        <f t="shared" si="19"/>
        <v>0</v>
      </c>
      <c r="K65" s="17">
        <f t="shared" si="19"/>
        <v>0</v>
      </c>
      <c r="L65" s="17">
        <f t="shared" si="19"/>
        <v>0</v>
      </c>
      <c r="M65" s="17">
        <f>SUM(M61:M64)</f>
        <v>80</v>
      </c>
    </row>
    <row r="66" spans="1:14" x14ac:dyDescent="0.3">
      <c r="A66" s="10" t="s">
        <v>68</v>
      </c>
      <c r="B66" s="10" t="s">
        <v>16</v>
      </c>
      <c r="C66" s="8">
        <v>44874</v>
      </c>
      <c r="D66" s="10" t="s">
        <v>89</v>
      </c>
      <c r="E66" s="9">
        <v>44880</v>
      </c>
      <c r="F66" s="11" t="s">
        <v>58</v>
      </c>
      <c r="G66" s="11"/>
      <c r="H66" s="11"/>
      <c r="I66" s="11">
        <v>211.95</v>
      </c>
      <c r="J66" s="11"/>
      <c r="K66" s="11">
        <f>156.8</f>
        <v>156.80000000000001</v>
      </c>
      <c r="L66" s="11"/>
      <c r="M66" s="11">
        <f>SUM(G66:L66)</f>
        <v>368.75</v>
      </c>
    </row>
    <row r="67" spans="1:14" x14ac:dyDescent="0.3">
      <c r="A67" s="10" t="s">
        <v>68</v>
      </c>
      <c r="B67" s="10" t="s">
        <v>16</v>
      </c>
      <c r="C67" s="8"/>
      <c r="D67" s="10"/>
      <c r="E67" s="9"/>
      <c r="F67" s="11"/>
      <c r="G67" s="11"/>
      <c r="H67" s="11"/>
      <c r="I67" s="11"/>
      <c r="J67" s="11"/>
      <c r="K67" s="11"/>
      <c r="L67" s="11">
        <v>0</v>
      </c>
      <c r="M67" s="11">
        <f t="shared" ref="M67" si="20">SUM(G67:L67)</f>
        <v>0</v>
      </c>
    </row>
    <row r="68" spans="1:14" x14ac:dyDescent="0.3">
      <c r="A68" s="10" t="s">
        <v>68</v>
      </c>
      <c r="B68" s="10" t="s">
        <v>16</v>
      </c>
      <c r="C68" s="8"/>
      <c r="D68" s="10"/>
      <c r="E68" s="9"/>
      <c r="F68" s="11"/>
      <c r="G68" s="11"/>
      <c r="H68" s="11"/>
      <c r="I68" s="11"/>
      <c r="J68" s="11"/>
      <c r="K68" s="11"/>
      <c r="L68" s="11"/>
      <c r="M68" s="11"/>
    </row>
    <row r="69" spans="1:14" x14ac:dyDescent="0.3">
      <c r="A69" s="10" t="s">
        <v>68</v>
      </c>
      <c r="B69" s="10" t="s">
        <v>16</v>
      </c>
      <c r="C69" s="8"/>
      <c r="D69" s="10"/>
      <c r="E69" s="9"/>
      <c r="F69" s="11"/>
      <c r="G69" s="11"/>
      <c r="H69" s="11"/>
      <c r="I69" s="11"/>
      <c r="J69" s="11"/>
      <c r="K69" s="11"/>
      <c r="L69" s="11"/>
      <c r="M69" s="11">
        <f>SUM(G69:L69)</f>
        <v>0</v>
      </c>
    </row>
    <row r="70" spans="1:14" x14ac:dyDescent="0.3">
      <c r="A70" s="10" t="s">
        <v>68</v>
      </c>
      <c r="B70" s="10" t="s">
        <v>16</v>
      </c>
      <c r="C70" s="8"/>
      <c r="D70" s="10"/>
      <c r="E70" s="9"/>
      <c r="F70" s="11"/>
      <c r="G70" s="11"/>
      <c r="H70" s="11"/>
      <c r="I70" s="11"/>
      <c r="J70" s="11"/>
      <c r="K70" s="11"/>
      <c r="L70" s="11">
        <v>0</v>
      </c>
      <c r="M70" s="11">
        <f t="shared" ref="M70" si="21">SUM(G70:L70)</f>
        <v>0</v>
      </c>
    </row>
    <row r="71" spans="1:14" x14ac:dyDescent="0.3">
      <c r="A71" s="12" t="s">
        <v>68</v>
      </c>
      <c r="B71" s="13"/>
      <c r="C71" s="14"/>
      <c r="D71" s="15"/>
      <c r="E71" s="16"/>
      <c r="F71" s="13"/>
      <c r="G71" s="17">
        <f>SUM(G66:G70)</f>
        <v>0</v>
      </c>
      <c r="H71" s="17">
        <f t="shared" ref="H71:M71" si="22">SUM(H66:H70)</f>
        <v>0</v>
      </c>
      <c r="I71" s="17">
        <f t="shared" si="22"/>
        <v>211.95</v>
      </c>
      <c r="J71" s="17">
        <f t="shared" si="22"/>
        <v>0</v>
      </c>
      <c r="K71" s="17">
        <f t="shared" si="22"/>
        <v>156.80000000000001</v>
      </c>
      <c r="L71" s="17">
        <f t="shared" si="22"/>
        <v>0</v>
      </c>
      <c r="M71" s="17">
        <f t="shared" si="22"/>
        <v>368.75</v>
      </c>
    </row>
    <row r="72" spans="1:14" x14ac:dyDescent="0.3">
      <c r="A72" s="10" t="s">
        <v>69</v>
      </c>
      <c r="B72" s="10" t="s">
        <v>16</v>
      </c>
      <c r="C72" s="8">
        <v>44879</v>
      </c>
      <c r="D72" s="10" t="s">
        <v>106</v>
      </c>
      <c r="E72" s="9">
        <v>44818</v>
      </c>
      <c r="F72" s="11" t="s">
        <v>58</v>
      </c>
      <c r="G72" s="11"/>
      <c r="H72" s="11">
        <v>0</v>
      </c>
      <c r="I72" s="11">
        <f>144+28.8</f>
        <v>172.8</v>
      </c>
      <c r="J72" s="11">
        <f>11+6.3</f>
        <v>17.3</v>
      </c>
      <c r="K72" s="11">
        <f>23.92</f>
        <v>23.92</v>
      </c>
      <c r="L72" s="11"/>
      <c r="M72" s="11">
        <f>SUM(G72:L72)</f>
        <v>214.02000000000004</v>
      </c>
    </row>
    <row r="73" spans="1:14" x14ac:dyDescent="0.3">
      <c r="A73" s="10" t="s">
        <v>69</v>
      </c>
      <c r="B73" s="10" t="s">
        <v>16</v>
      </c>
      <c r="C73" s="8">
        <v>44886</v>
      </c>
      <c r="D73" s="10" t="s">
        <v>89</v>
      </c>
      <c r="E73" s="9">
        <v>44881</v>
      </c>
      <c r="F73" s="11" t="s">
        <v>58</v>
      </c>
      <c r="G73" s="11"/>
      <c r="H73" s="11"/>
      <c r="I73" s="11">
        <f>220.59+14.4</f>
        <v>234.99</v>
      </c>
      <c r="J73" s="11">
        <f>5.5+6.75</f>
        <v>12.25</v>
      </c>
      <c r="K73" s="11">
        <f>5.9+7.9</f>
        <v>13.8</v>
      </c>
      <c r="L73" s="11">
        <v>0</v>
      </c>
      <c r="M73" s="11">
        <f t="shared" ref="M73:M74" si="23">SUM(G73:L73)</f>
        <v>261.04000000000002</v>
      </c>
    </row>
    <row r="74" spans="1:14" x14ac:dyDescent="0.3">
      <c r="A74" s="10" t="s">
        <v>69</v>
      </c>
      <c r="B74" s="10" t="s">
        <v>16</v>
      </c>
      <c r="C74" s="8"/>
      <c r="D74" s="10"/>
      <c r="E74" s="9"/>
      <c r="F74" s="11"/>
      <c r="G74" s="11"/>
      <c r="H74" s="11"/>
      <c r="I74" s="11">
        <v>0</v>
      </c>
      <c r="J74" s="11"/>
      <c r="K74" s="11"/>
      <c r="L74" s="11"/>
      <c r="M74" s="11">
        <f t="shared" si="23"/>
        <v>0</v>
      </c>
    </row>
    <row r="75" spans="1:14" x14ac:dyDescent="0.3">
      <c r="A75" s="10" t="s">
        <v>69</v>
      </c>
      <c r="B75" s="10" t="s">
        <v>16</v>
      </c>
      <c r="C75" s="8"/>
      <c r="D75" s="10"/>
      <c r="E75" s="9"/>
      <c r="F75" s="11"/>
      <c r="G75" s="11"/>
      <c r="H75" s="11"/>
      <c r="I75" s="11"/>
      <c r="J75" s="11"/>
      <c r="K75" s="11"/>
      <c r="L75" s="11"/>
      <c r="M75" s="11">
        <f>SUM(G75:L75)</f>
        <v>0</v>
      </c>
    </row>
    <row r="76" spans="1:14" x14ac:dyDescent="0.3">
      <c r="A76" s="10" t="s">
        <v>69</v>
      </c>
      <c r="B76" s="10" t="s">
        <v>16</v>
      </c>
      <c r="C76" s="8"/>
      <c r="D76" s="10"/>
      <c r="E76" s="9"/>
      <c r="F76" s="11"/>
      <c r="G76" s="11"/>
      <c r="H76" s="11"/>
      <c r="I76" s="11"/>
      <c r="J76" s="11"/>
      <c r="K76" s="11"/>
      <c r="L76" s="11">
        <v>0</v>
      </c>
      <c r="M76" s="11">
        <f t="shared" ref="M76" si="24">SUM(G76:L76)</f>
        <v>0</v>
      </c>
    </row>
    <row r="77" spans="1:14" x14ac:dyDescent="0.3">
      <c r="A77" s="12" t="s">
        <v>69</v>
      </c>
      <c r="B77" s="13"/>
      <c r="C77" s="14"/>
      <c r="D77" s="15"/>
      <c r="E77" s="16"/>
      <c r="F77" s="13"/>
      <c r="G77" s="17">
        <f>SUM(G72:G76)</f>
        <v>0</v>
      </c>
      <c r="H77" s="17">
        <f t="shared" ref="H77:L77" si="25">SUM(H72:H76)</f>
        <v>0</v>
      </c>
      <c r="I77" s="17">
        <f t="shared" si="25"/>
        <v>407.79</v>
      </c>
      <c r="J77" s="17">
        <f t="shared" si="25"/>
        <v>29.55</v>
      </c>
      <c r="K77" s="17">
        <f t="shared" si="25"/>
        <v>37.72</v>
      </c>
      <c r="L77" s="17">
        <f t="shared" si="25"/>
        <v>0</v>
      </c>
      <c r="M77" s="17">
        <f>SUM(M72:M76)</f>
        <v>475.06000000000006</v>
      </c>
    </row>
    <row r="78" spans="1:14" x14ac:dyDescent="0.3">
      <c r="A78" s="10" t="s">
        <v>61</v>
      </c>
      <c r="B78" s="10" t="s">
        <v>16</v>
      </c>
      <c r="C78" s="8">
        <v>44879</v>
      </c>
      <c r="D78" s="10" t="s">
        <v>90</v>
      </c>
      <c r="E78" s="9">
        <v>44818</v>
      </c>
      <c r="F78" s="11" t="s">
        <v>58</v>
      </c>
      <c r="G78" s="11">
        <v>0</v>
      </c>
      <c r="H78" s="11">
        <v>0</v>
      </c>
      <c r="I78" s="11">
        <f>144.29+28.8</f>
        <v>173.09</v>
      </c>
      <c r="J78" s="11">
        <f>11+6.3</f>
        <v>17.3</v>
      </c>
      <c r="K78" s="11">
        <v>23.92</v>
      </c>
      <c r="L78" s="11"/>
      <c r="M78" s="11">
        <f>SUM(G78:L78)</f>
        <v>214.31</v>
      </c>
      <c r="N78" s="27"/>
    </row>
    <row r="79" spans="1:14" x14ac:dyDescent="0.3">
      <c r="A79" s="10" t="s">
        <v>61</v>
      </c>
      <c r="B79" s="10" t="s">
        <v>16</v>
      </c>
      <c r="C79" s="8">
        <v>44886</v>
      </c>
      <c r="D79" s="10" t="s">
        <v>89</v>
      </c>
      <c r="E79" s="9">
        <v>44881</v>
      </c>
      <c r="F79" s="11" t="s">
        <v>58</v>
      </c>
      <c r="G79" s="11">
        <v>0</v>
      </c>
      <c r="H79" s="11">
        <v>0</v>
      </c>
      <c r="I79" s="11">
        <f>220.59+14.4</f>
        <v>234.99</v>
      </c>
      <c r="J79" s="11">
        <f>5.5</f>
        <v>5.5</v>
      </c>
      <c r="K79" s="11">
        <f>5.9+7.9-7.2</f>
        <v>6.6000000000000005</v>
      </c>
      <c r="L79" s="11"/>
      <c r="M79" s="11">
        <f t="shared" ref="M79:M82" si="26">SUM(G79:L79)</f>
        <v>247.09</v>
      </c>
    </row>
    <row r="80" spans="1:14" x14ac:dyDescent="0.3">
      <c r="A80" s="10" t="s">
        <v>61</v>
      </c>
      <c r="B80" s="10" t="s">
        <v>16</v>
      </c>
      <c r="C80" s="8">
        <v>44914</v>
      </c>
      <c r="D80" s="10" t="s">
        <v>91</v>
      </c>
      <c r="E80" s="9">
        <v>44903</v>
      </c>
      <c r="F80" s="11" t="s">
        <v>58</v>
      </c>
      <c r="G80" s="11"/>
      <c r="H80" s="11"/>
      <c r="I80" s="11">
        <f>220.59+14.4</f>
        <v>234.99</v>
      </c>
      <c r="J80" s="11">
        <f>5.5+6.75</f>
        <v>12.25</v>
      </c>
      <c r="K80" s="11">
        <f>5.57</f>
        <v>5.57</v>
      </c>
      <c r="L80" s="11"/>
      <c r="M80" s="11">
        <f t="shared" si="26"/>
        <v>252.81</v>
      </c>
    </row>
    <row r="81" spans="1:13" x14ac:dyDescent="0.3">
      <c r="A81" s="10" t="s">
        <v>61</v>
      </c>
      <c r="B81" s="10" t="s">
        <v>16</v>
      </c>
      <c r="C81" s="8"/>
      <c r="D81" s="8"/>
      <c r="E81" s="9"/>
      <c r="F81" s="11"/>
      <c r="G81" s="11"/>
      <c r="H81" s="11"/>
      <c r="I81" s="11"/>
      <c r="J81" s="11"/>
      <c r="K81" s="11"/>
      <c r="L81" s="11"/>
      <c r="M81" s="11">
        <f t="shared" si="26"/>
        <v>0</v>
      </c>
    </row>
    <row r="82" spans="1:13" x14ac:dyDescent="0.3">
      <c r="A82" s="10" t="s">
        <v>61</v>
      </c>
      <c r="B82" s="10" t="s">
        <v>16</v>
      </c>
      <c r="C82" s="8"/>
      <c r="D82" s="8"/>
      <c r="E82" s="9"/>
      <c r="F82" s="11"/>
      <c r="G82" s="11"/>
      <c r="H82" s="11"/>
      <c r="I82" s="11"/>
      <c r="J82" s="11"/>
      <c r="K82" s="11"/>
      <c r="L82" s="11"/>
      <c r="M82" s="11">
        <f t="shared" si="26"/>
        <v>0</v>
      </c>
    </row>
    <row r="83" spans="1:13" x14ac:dyDescent="0.3">
      <c r="A83" s="12" t="s">
        <v>61</v>
      </c>
      <c r="B83" s="13"/>
      <c r="C83" s="14"/>
      <c r="D83" s="15"/>
      <c r="E83" s="16"/>
      <c r="F83" s="13"/>
      <c r="G83" s="17">
        <f>SUBTOTAL(9,G78:G82)</f>
        <v>0</v>
      </c>
      <c r="H83" s="17">
        <f t="shared" ref="H83:L83" si="27">SUBTOTAL(9,H78:H82)</f>
        <v>0</v>
      </c>
      <c r="I83" s="17">
        <f t="shared" si="27"/>
        <v>643.07000000000005</v>
      </c>
      <c r="J83" s="17">
        <f t="shared" si="27"/>
        <v>35.049999999999997</v>
      </c>
      <c r="K83" s="17">
        <f t="shared" si="27"/>
        <v>36.090000000000003</v>
      </c>
      <c r="L83" s="17">
        <f t="shared" si="27"/>
        <v>0</v>
      </c>
      <c r="M83" s="17">
        <f>SUBTOTAL(9,M78:M82)</f>
        <v>714.21</v>
      </c>
    </row>
    <row r="84" spans="1:13" x14ac:dyDescent="0.3">
      <c r="A84" s="10" t="s">
        <v>70</v>
      </c>
      <c r="B84" s="10" t="s">
        <v>16</v>
      </c>
      <c r="C84" s="8"/>
      <c r="D84" s="10"/>
      <c r="E84" s="9"/>
      <c r="F84" s="11"/>
      <c r="G84" s="11"/>
      <c r="H84" s="11"/>
      <c r="I84" s="11">
        <v>0</v>
      </c>
      <c r="J84" s="11">
        <v>0</v>
      </c>
      <c r="K84" s="11">
        <v>0</v>
      </c>
      <c r="L84" s="11"/>
      <c r="M84" s="11">
        <f>SUM(G84:L84)</f>
        <v>0</v>
      </c>
    </row>
    <row r="85" spans="1:13" x14ac:dyDescent="0.3">
      <c r="A85" s="10" t="s">
        <v>70</v>
      </c>
      <c r="B85" s="10" t="s">
        <v>16</v>
      </c>
      <c r="C85" s="8"/>
      <c r="D85" s="8"/>
      <c r="E85" s="9"/>
      <c r="F85" s="11"/>
      <c r="G85" s="11"/>
      <c r="H85" s="11"/>
      <c r="I85" s="11">
        <v>0</v>
      </c>
      <c r="J85" s="11">
        <v>0</v>
      </c>
      <c r="K85" s="11">
        <v>0</v>
      </c>
      <c r="L85" s="11"/>
      <c r="M85" s="11">
        <f t="shared" ref="M85:M88" si="28">SUM(G85:L85)</f>
        <v>0</v>
      </c>
    </row>
    <row r="86" spans="1:13" x14ac:dyDescent="0.3">
      <c r="A86" s="10" t="s">
        <v>70</v>
      </c>
      <c r="B86" s="10" t="s">
        <v>16</v>
      </c>
      <c r="C86" s="8"/>
      <c r="D86" s="8"/>
      <c r="E86" s="9"/>
      <c r="F86" s="11"/>
      <c r="G86" s="11"/>
      <c r="H86" s="11"/>
      <c r="I86" s="11">
        <v>0</v>
      </c>
      <c r="J86" s="11">
        <v>0</v>
      </c>
      <c r="K86" s="11">
        <v>0</v>
      </c>
      <c r="L86" s="11"/>
      <c r="M86" s="11">
        <f t="shared" si="28"/>
        <v>0</v>
      </c>
    </row>
    <row r="87" spans="1:13" x14ac:dyDescent="0.3">
      <c r="A87" s="10" t="s">
        <v>70</v>
      </c>
      <c r="B87" s="10" t="s">
        <v>16</v>
      </c>
      <c r="C87" s="8"/>
      <c r="D87" s="8"/>
      <c r="E87" s="9"/>
      <c r="F87" s="11"/>
      <c r="G87" s="11"/>
      <c r="H87" s="11"/>
      <c r="I87" s="11"/>
      <c r="J87" s="11"/>
      <c r="K87" s="11"/>
      <c r="L87" s="11"/>
      <c r="M87" s="11">
        <f t="shared" si="28"/>
        <v>0</v>
      </c>
    </row>
    <row r="88" spans="1:13" x14ac:dyDescent="0.3">
      <c r="A88" s="10" t="s">
        <v>70</v>
      </c>
      <c r="B88" s="10" t="s">
        <v>16</v>
      </c>
      <c r="C88" s="8"/>
      <c r="D88" s="8"/>
      <c r="E88" s="9"/>
      <c r="F88" s="11"/>
      <c r="G88" s="11"/>
      <c r="H88" s="11"/>
      <c r="I88" s="11"/>
      <c r="J88" s="11"/>
      <c r="K88" s="11"/>
      <c r="L88" s="11"/>
      <c r="M88" s="11">
        <f t="shared" si="28"/>
        <v>0</v>
      </c>
    </row>
    <row r="89" spans="1:13" x14ac:dyDescent="0.3">
      <c r="A89" s="12" t="s">
        <v>70</v>
      </c>
      <c r="B89" s="13"/>
      <c r="C89" s="14"/>
      <c r="D89" s="15"/>
      <c r="E89" s="16"/>
      <c r="F89" s="13"/>
      <c r="G89" s="17">
        <f>SUBTOTAL(9,G84:G88)</f>
        <v>0</v>
      </c>
      <c r="H89" s="17">
        <f t="shared" ref="H89:L89" si="29">SUBTOTAL(9,H84:H88)</f>
        <v>0</v>
      </c>
      <c r="I89" s="17">
        <f t="shared" si="29"/>
        <v>0</v>
      </c>
      <c r="J89" s="17">
        <f t="shared" si="29"/>
        <v>0</v>
      </c>
      <c r="K89" s="17">
        <f t="shared" si="29"/>
        <v>0</v>
      </c>
      <c r="L89" s="17">
        <f t="shared" si="29"/>
        <v>0</v>
      </c>
      <c r="M89" s="17">
        <f>SUBTOTAL(9,M84:M88)</f>
        <v>0</v>
      </c>
    </row>
    <row r="90" spans="1:13" x14ac:dyDescent="0.3">
      <c r="A90" s="10" t="s">
        <v>71</v>
      </c>
      <c r="B90" s="10" t="s">
        <v>16</v>
      </c>
      <c r="C90" s="8">
        <v>44914</v>
      </c>
      <c r="D90" s="8" t="s">
        <v>93</v>
      </c>
      <c r="E90" s="9">
        <v>44818</v>
      </c>
      <c r="F90" s="11" t="s">
        <v>58</v>
      </c>
      <c r="G90" s="11">
        <v>551.66</v>
      </c>
      <c r="H90" s="11">
        <v>0</v>
      </c>
      <c r="I90" s="11">
        <v>10</v>
      </c>
      <c r="J90" s="11">
        <v>8</v>
      </c>
      <c r="K90" s="11">
        <f>161</f>
        <v>161</v>
      </c>
      <c r="L90" s="11"/>
      <c r="M90" s="11">
        <f>SUM(G90:L90)</f>
        <v>730.66</v>
      </c>
    </row>
    <row r="91" spans="1:13" x14ac:dyDescent="0.3">
      <c r="A91" s="10" t="s">
        <v>71</v>
      </c>
      <c r="B91" s="10" t="s">
        <v>16</v>
      </c>
      <c r="C91" s="8">
        <v>44914</v>
      </c>
      <c r="D91" s="10" t="s">
        <v>92</v>
      </c>
      <c r="E91" s="9">
        <v>44865</v>
      </c>
      <c r="F91" s="11" t="s">
        <v>58</v>
      </c>
      <c r="G91" s="11">
        <v>270.33</v>
      </c>
      <c r="H91" s="11">
        <v>0</v>
      </c>
      <c r="I91" s="11">
        <v>10</v>
      </c>
      <c r="J91" s="11">
        <v>8</v>
      </c>
      <c r="K91" s="11">
        <v>0</v>
      </c>
      <c r="L91" s="11"/>
      <c r="M91" s="11">
        <f t="shared" ref="M91:M94" si="30">SUM(G91:L91)</f>
        <v>288.33</v>
      </c>
    </row>
    <row r="92" spans="1:13" x14ac:dyDescent="0.3">
      <c r="A92" s="10" t="s">
        <v>71</v>
      </c>
      <c r="B92" s="10" t="s">
        <v>16</v>
      </c>
      <c r="C92" s="8"/>
      <c r="D92" s="10"/>
      <c r="E92" s="9"/>
      <c r="F92" s="11"/>
      <c r="G92" s="11"/>
      <c r="H92" s="11"/>
      <c r="I92" s="11">
        <v>0</v>
      </c>
      <c r="J92" s="11">
        <v>0</v>
      </c>
      <c r="K92" s="11">
        <v>0</v>
      </c>
      <c r="L92" s="11"/>
      <c r="M92" s="11">
        <f t="shared" si="30"/>
        <v>0</v>
      </c>
    </row>
    <row r="93" spans="1:13" x14ac:dyDescent="0.3">
      <c r="A93" s="10" t="s">
        <v>71</v>
      </c>
      <c r="B93" s="10" t="s">
        <v>16</v>
      </c>
      <c r="C93" s="8"/>
      <c r="D93" s="8"/>
      <c r="E93" s="9"/>
      <c r="F93" s="11"/>
      <c r="G93" s="11"/>
      <c r="H93" s="11"/>
      <c r="I93" s="11"/>
      <c r="J93" s="11"/>
      <c r="K93" s="11"/>
      <c r="L93" s="11"/>
      <c r="M93" s="11">
        <f t="shared" si="30"/>
        <v>0</v>
      </c>
    </row>
    <row r="94" spans="1:13" x14ac:dyDescent="0.3">
      <c r="A94" s="10" t="s">
        <v>71</v>
      </c>
      <c r="B94" s="10" t="s">
        <v>16</v>
      </c>
      <c r="C94" s="8"/>
      <c r="D94" s="8"/>
      <c r="E94" s="9"/>
      <c r="F94" s="11"/>
      <c r="G94" s="11"/>
      <c r="H94" s="11"/>
      <c r="I94" s="11"/>
      <c r="J94" s="11"/>
      <c r="K94" s="11"/>
      <c r="L94" s="11"/>
      <c r="M94" s="11">
        <f t="shared" si="30"/>
        <v>0</v>
      </c>
    </row>
    <row r="95" spans="1:13" x14ac:dyDescent="0.3">
      <c r="A95" s="12" t="s">
        <v>71</v>
      </c>
      <c r="B95" s="13"/>
      <c r="C95" s="14"/>
      <c r="D95" s="15"/>
      <c r="E95" s="16"/>
      <c r="F95" s="13"/>
      <c r="G95" s="17">
        <f>SUBTOTAL(9,G90:G94)</f>
        <v>821.99</v>
      </c>
      <c r="H95" s="17">
        <f t="shared" ref="H95:L95" si="31">SUBTOTAL(9,H90:H94)</f>
        <v>0</v>
      </c>
      <c r="I95" s="17">
        <f t="shared" si="31"/>
        <v>20</v>
      </c>
      <c r="J95" s="17">
        <f t="shared" si="31"/>
        <v>16</v>
      </c>
      <c r="K95" s="17">
        <f t="shared" si="31"/>
        <v>161</v>
      </c>
      <c r="L95" s="17">
        <f t="shared" si="31"/>
        <v>0</v>
      </c>
      <c r="M95" s="17">
        <f>SUBTOTAL(9,M90:M94)</f>
        <v>1018.99</v>
      </c>
    </row>
    <row r="96" spans="1:13" x14ac:dyDescent="0.3">
      <c r="A96" s="10" t="s">
        <v>57</v>
      </c>
      <c r="B96" s="10" t="s">
        <v>16</v>
      </c>
      <c r="C96" s="8"/>
      <c r="D96" s="10"/>
      <c r="E96" s="9"/>
      <c r="F96" s="11"/>
      <c r="G96" s="11"/>
      <c r="H96" s="11"/>
      <c r="I96" s="11">
        <v>0</v>
      </c>
      <c r="J96" s="11">
        <v>0</v>
      </c>
      <c r="K96" s="11">
        <v>0</v>
      </c>
      <c r="L96" s="11"/>
      <c r="M96" s="11">
        <f>SUM(G96:L96)</f>
        <v>0</v>
      </c>
    </row>
    <row r="97" spans="1:18" x14ac:dyDescent="0.3">
      <c r="A97" s="10" t="s">
        <v>57</v>
      </c>
      <c r="B97" s="10" t="s">
        <v>16</v>
      </c>
      <c r="C97" s="8"/>
      <c r="D97" s="8"/>
      <c r="E97" s="9"/>
      <c r="F97" s="11"/>
      <c r="G97" s="11"/>
      <c r="H97" s="11"/>
      <c r="I97" s="11">
        <v>0</v>
      </c>
      <c r="J97" s="11">
        <v>0</v>
      </c>
      <c r="K97" s="11">
        <v>0</v>
      </c>
      <c r="L97" s="11"/>
      <c r="M97" s="11">
        <f t="shared" ref="M97:M100" si="32">SUM(G97:L97)</f>
        <v>0</v>
      </c>
    </row>
    <row r="98" spans="1:18" x14ac:dyDescent="0.3">
      <c r="A98" s="10" t="s">
        <v>57</v>
      </c>
      <c r="B98" s="10" t="s">
        <v>16</v>
      </c>
      <c r="C98" s="8"/>
      <c r="D98" s="8"/>
      <c r="E98" s="9"/>
      <c r="F98" s="11"/>
      <c r="G98" s="11"/>
      <c r="H98" s="11"/>
      <c r="I98" s="11">
        <v>0</v>
      </c>
      <c r="J98" s="11">
        <v>0</v>
      </c>
      <c r="K98" s="11">
        <v>0</v>
      </c>
      <c r="L98" s="11"/>
      <c r="M98" s="11">
        <f t="shared" si="32"/>
        <v>0</v>
      </c>
    </row>
    <row r="99" spans="1:18" x14ac:dyDescent="0.3">
      <c r="A99" s="10" t="s">
        <v>57</v>
      </c>
      <c r="B99" s="10" t="s">
        <v>16</v>
      </c>
      <c r="C99" s="8"/>
      <c r="D99" s="8"/>
      <c r="E99" s="9"/>
      <c r="F99" s="11"/>
      <c r="G99" s="11"/>
      <c r="H99" s="11"/>
      <c r="I99" s="11"/>
      <c r="J99" s="11"/>
      <c r="K99" s="11"/>
      <c r="L99" s="11"/>
      <c r="M99" s="11">
        <f t="shared" si="32"/>
        <v>0</v>
      </c>
    </row>
    <row r="100" spans="1:18" x14ac:dyDescent="0.3">
      <c r="A100" s="10" t="s">
        <v>57</v>
      </c>
      <c r="B100" s="10" t="s">
        <v>16</v>
      </c>
      <c r="C100" s="8"/>
      <c r="D100" s="8"/>
      <c r="E100" s="9"/>
      <c r="F100" s="11"/>
      <c r="G100" s="11"/>
      <c r="H100" s="11"/>
      <c r="I100" s="11"/>
      <c r="J100" s="11"/>
      <c r="K100" s="11"/>
      <c r="L100" s="11"/>
      <c r="M100" s="11">
        <f t="shared" si="32"/>
        <v>0</v>
      </c>
    </row>
    <row r="101" spans="1:18" x14ac:dyDescent="0.3">
      <c r="A101" s="12" t="s">
        <v>57</v>
      </c>
      <c r="B101" s="13"/>
      <c r="C101" s="14"/>
      <c r="D101" s="15"/>
      <c r="E101" s="16"/>
      <c r="F101" s="13"/>
      <c r="G101" s="17">
        <f>SUBTOTAL(9,G96:G100)</f>
        <v>0</v>
      </c>
      <c r="H101" s="17">
        <f t="shared" ref="H101:L101" si="33">SUBTOTAL(9,H96:H100)</f>
        <v>0</v>
      </c>
      <c r="I101" s="17">
        <f t="shared" si="33"/>
        <v>0</v>
      </c>
      <c r="J101" s="17">
        <f t="shared" si="33"/>
        <v>0</v>
      </c>
      <c r="K101" s="17">
        <f t="shared" si="33"/>
        <v>0</v>
      </c>
      <c r="L101" s="17">
        <f t="shared" si="33"/>
        <v>0</v>
      </c>
      <c r="M101" s="17">
        <f>SUBTOTAL(9,M96:M100)</f>
        <v>0</v>
      </c>
    </row>
    <row r="102" spans="1:18" x14ac:dyDescent="0.3">
      <c r="A102" s="10" t="s">
        <v>72</v>
      </c>
      <c r="B102" s="10" t="s">
        <v>16</v>
      </c>
      <c r="C102" s="8"/>
      <c r="D102" s="10"/>
      <c r="E102" s="9"/>
      <c r="F102" s="11"/>
      <c r="G102" s="11"/>
      <c r="H102" s="11"/>
      <c r="I102" s="11">
        <v>0</v>
      </c>
      <c r="J102" s="11">
        <v>0</v>
      </c>
      <c r="K102" s="11">
        <v>0</v>
      </c>
      <c r="L102" s="11"/>
      <c r="M102" s="11">
        <f>SUM(G102:L102)</f>
        <v>0</v>
      </c>
    </row>
    <row r="103" spans="1:18" x14ac:dyDescent="0.3">
      <c r="A103" s="10" t="s">
        <v>72</v>
      </c>
      <c r="B103" s="10" t="s">
        <v>16</v>
      </c>
      <c r="C103" s="8"/>
      <c r="D103" s="8"/>
      <c r="E103" s="9"/>
      <c r="F103" s="11"/>
      <c r="G103" s="11"/>
      <c r="H103" s="11"/>
      <c r="I103" s="11">
        <v>0</v>
      </c>
      <c r="J103" s="11">
        <v>0</v>
      </c>
      <c r="K103" s="11">
        <v>0</v>
      </c>
      <c r="L103" s="11"/>
      <c r="M103" s="11">
        <f t="shared" ref="M103:M106" si="34">SUM(G103:L103)</f>
        <v>0</v>
      </c>
    </row>
    <row r="104" spans="1:18" x14ac:dyDescent="0.3">
      <c r="A104" s="10" t="s">
        <v>72</v>
      </c>
      <c r="B104" s="10" t="s">
        <v>16</v>
      </c>
      <c r="C104" s="8"/>
      <c r="D104" s="8"/>
      <c r="E104" s="9"/>
      <c r="F104" s="11"/>
      <c r="G104" s="11"/>
      <c r="H104" s="11"/>
      <c r="I104" s="11">
        <v>0</v>
      </c>
      <c r="J104" s="11">
        <v>0</v>
      </c>
      <c r="K104" s="11">
        <v>0</v>
      </c>
      <c r="L104" s="11"/>
      <c r="M104" s="11">
        <f t="shared" si="34"/>
        <v>0</v>
      </c>
    </row>
    <row r="105" spans="1:18" x14ac:dyDescent="0.3">
      <c r="A105" s="10" t="s">
        <v>72</v>
      </c>
      <c r="B105" s="10" t="s">
        <v>16</v>
      </c>
      <c r="C105" s="8"/>
      <c r="D105" s="8"/>
      <c r="E105" s="9"/>
      <c r="F105" s="11"/>
      <c r="G105" s="11"/>
      <c r="H105" s="11"/>
      <c r="I105" s="11"/>
      <c r="J105" s="11"/>
      <c r="K105" s="11"/>
      <c r="L105" s="11"/>
      <c r="M105" s="11">
        <f t="shared" si="34"/>
        <v>0</v>
      </c>
    </row>
    <row r="106" spans="1:18" x14ac:dyDescent="0.3">
      <c r="A106" s="10" t="s">
        <v>72</v>
      </c>
      <c r="B106" s="10" t="s">
        <v>16</v>
      </c>
      <c r="C106" s="8"/>
      <c r="D106" s="8"/>
      <c r="E106" s="9"/>
      <c r="F106" s="11"/>
      <c r="G106" s="11"/>
      <c r="H106" s="11"/>
      <c r="I106" s="11"/>
      <c r="J106" s="11"/>
      <c r="K106" s="11"/>
      <c r="L106" s="11"/>
      <c r="M106" s="11">
        <f t="shared" si="34"/>
        <v>0</v>
      </c>
    </row>
    <row r="107" spans="1:18" x14ac:dyDescent="0.3">
      <c r="A107" s="12" t="s">
        <v>72</v>
      </c>
      <c r="B107" s="13"/>
      <c r="C107" s="14"/>
      <c r="D107" s="15"/>
      <c r="E107" s="16"/>
      <c r="F107" s="13"/>
      <c r="G107" s="17">
        <f>SUBTOTAL(9,G102:G106)</f>
        <v>0</v>
      </c>
      <c r="H107" s="17">
        <f t="shared" ref="H107:L107" si="35">SUBTOTAL(9,H102:H106)</f>
        <v>0</v>
      </c>
      <c r="I107" s="17">
        <f t="shared" si="35"/>
        <v>0</v>
      </c>
      <c r="J107" s="17">
        <f t="shared" si="35"/>
        <v>0</v>
      </c>
      <c r="K107" s="17">
        <f t="shared" si="35"/>
        <v>0</v>
      </c>
      <c r="L107" s="17">
        <f t="shared" si="35"/>
        <v>0</v>
      </c>
      <c r="M107" s="17">
        <f>SUBTOTAL(9,M102:M106)</f>
        <v>0</v>
      </c>
    </row>
    <row r="108" spans="1:18" ht="17.25" thickBot="1" x14ac:dyDescent="0.35">
      <c r="A108" s="20"/>
      <c r="B108" s="20"/>
      <c r="C108" s="21"/>
      <c r="D108" s="20"/>
      <c r="E108" s="20"/>
      <c r="F108" s="22"/>
      <c r="G108" s="23">
        <f>G8+G14+G20+G26+G32+G38+G43+G49+G55+G60+G65+G71+G77+G83+G89+G95+G101+G107</f>
        <v>1153.08</v>
      </c>
      <c r="H108" s="23">
        <f t="shared" ref="H108:M108" si="36">H8+H14+H20+H26+H32+H38+H43+H49+H55+H60+H65+H71+H77+H83+H89+H95+H101+H107</f>
        <v>0</v>
      </c>
      <c r="I108" s="23">
        <f t="shared" si="36"/>
        <v>2131.61</v>
      </c>
      <c r="J108" s="23">
        <f t="shared" si="36"/>
        <v>608.79</v>
      </c>
      <c r="K108" s="23">
        <f t="shared" si="36"/>
        <v>498.29000000000008</v>
      </c>
      <c r="L108" s="23">
        <f t="shared" si="36"/>
        <v>0</v>
      </c>
      <c r="M108" s="23">
        <f t="shared" si="36"/>
        <v>4391.7700000000004</v>
      </c>
    </row>
    <row r="109" spans="1:18" ht="17.25" thickTop="1" x14ac:dyDescent="0.3">
      <c r="A109" s="24"/>
      <c r="B109" s="24"/>
      <c r="C109" s="25"/>
      <c r="D109" s="24"/>
      <c r="E109" s="24"/>
      <c r="F109" s="24"/>
      <c r="G109" s="26"/>
      <c r="H109" s="26"/>
      <c r="I109" s="26"/>
      <c r="J109" s="26"/>
      <c r="K109" s="26"/>
      <c r="L109" s="26"/>
      <c r="M109" s="26"/>
      <c r="O109" s="57"/>
      <c r="R109" s="28"/>
    </row>
    <row r="110" spans="1:18" x14ac:dyDescent="0.3">
      <c r="E110" s="29"/>
      <c r="F110" s="29"/>
      <c r="N110" s="27"/>
      <c r="O110" s="57"/>
    </row>
    <row r="111" spans="1:18" ht="17.25" thickBot="1" x14ac:dyDescent="0.35">
      <c r="A111" s="24"/>
      <c r="B111" s="24"/>
      <c r="C111" s="25"/>
      <c r="D111" s="24"/>
      <c r="E111" s="24"/>
      <c r="F111" s="24"/>
      <c r="G111" s="26"/>
      <c r="H111" s="26"/>
      <c r="I111" s="26"/>
      <c r="J111" s="26"/>
      <c r="K111" s="26"/>
      <c r="L111" s="26"/>
      <c r="M111" s="26"/>
      <c r="O111" s="57"/>
    </row>
    <row r="112" spans="1:18" ht="17.25" thickBot="1" x14ac:dyDescent="0.35">
      <c r="A112" s="24"/>
      <c r="B112" s="24"/>
      <c r="C112" s="24"/>
      <c r="D112" s="24"/>
      <c r="E112" s="24"/>
      <c r="F112" s="30" t="s">
        <v>18</v>
      </c>
      <c r="G112" s="31"/>
      <c r="H112" s="31"/>
      <c r="I112" s="31"/>
      <c r="J112" s="31"/>
      <c r="K112" s="31"/>
      <c r="L112" s="31"/>
      <c r="M112" s="32"/>
    </row>
    <row r="113" spans="1:14" ht="52.5" x14ac:dyDescent="0.3">
      <c r="A113" s="24"/>
      <c r="B113" s="24"/>
      <c r="C113" s="24"/>
      <c r="D113" s="24"/>
      <c r="E113" s="24"/>
      <c r="F113" s="33"/>
      <c r="G113" s="34" t="s">
        <v>6</v>
      </c>
      <c r="H113" s="35" t="s">
        <v>19</v>
      </c>
      <c r="I113" s="35" t="s">
        <v>20</v>
      </c>
      <c r="J113" s="35" t="s">
        <v>21</v>
      </c>
      <c r="K113" s="35" t="s">
        <v>10</v>
      </c>
      <c r="L113" s="35" t="s">
        <v>11</v>
      </c>
      <c r="M113" s="36" t="s">
        <v>22</v>
      </c>
    </row>
    <row r="114" spans="1:14" x14ac:dyDescent="0.3">
      <c r="A114" s="24"/>
      <c r="B114" s="24"/>
      <c r="C114" s="24"/>
      <c r="D114" s="24"/>
      <c r="E114" s="24"/>
      <c r="F114" s="37" t="s">
        <v>23</v>
      </c>
      <c r="G114" s="38">
        <f>G108-G115</f>
        <v>953.89999999999986</v>
      </c>
      <c r="H114" s="38">
        <f t="shared" ref="H114:M114" si="37">H108-H115</f>
        <v>0</v>
      </c>
      <c r="I114" s="38">
        <f>I108-I115</f>
        <v>1639.71</v>
      </c>
      <c r="J114" s="38">
        <f t="shared" si="37"/>
        <v>573.79</v>
      </c>
      <c r="K114" s="38">
        <f t="shared" si="37"/>
        <v>391.61000000000007</v>
      </c>
      <c r="L114" s="38">
        <f t="shared" si="37"/>
        <v>0</v>
      </c>
      <c r="M114" s="38">
        <f t="shared" si="37"/>
        <v>3559.01</v>
      </c>
    </row>
    <row r="115" spans="1:14" x14ac:dyDescent="0.3">
      <c r="A115" s="24"/>
      <c r="B115" s="24"/>
      <c r="C115" s="24"/>
      <c r="D115" s="24"/>
      <c r="E115" s="24"/>
      <c r="F115" s="37" t="s">
        <v>24</v>
      </c>
      <c r="G115" s="38">
        <f t="shared" ref="G115:L115" si="38">G8+G14+G20+G26</f>
        <v>199.18</v>
      </c>
      <c r="H115" s="38">
        <f t="shared" si="38"/>
        <v>0</v>
      </c>
      <c r="I115" s="38">
        <f t="shared" si="38"/>
        <v>491.9</v>
      </c>
      <c r="J115" s="38">
        <f t="shared" si="38"/>
        <v>35</v>
      </c>
      <c r="K115" s="38">
        <f t="shared" si="38"/>
        <v>106.68</v>
      </c>
      <c r="L115" s="38">
        <f t="shared" si="38"/>
        <v>0</v>
      </c>
      <c r="M115" s="38">
        <f>SUM(G115:L115)</f>
        <v>832.76</v>
      </c>
    </row>
    <row r="116" spans="1:14" x14ac:dyDescent="0.3">
      <c r="A116" s="24"/>
      <c r="B116" s="24"/>
      <c r="C116" s="24"/>
      <c r="D116" s="24"/>
      <c r="E116" s="24"/>
      <c r="F116" s="39" t="s">
        <v>25</v>
      </c>
      <c r="G116" s="40">
        <f t="shared" ref="G116:L116" si="39">SUM(G114:G115)</f>
        <v>1153.08</v>
      </c>
      <c r="H116" s="40">
        <f t="shared" si="39"/>
        <v>0</v>
      </c>
      <c r="I116" s="40">
        <f t="shared" si="39"/>
        <v>2131.61</v>
      </c>
      <c r="J116" s="40">
        <f t="shared" si="39"/>
        <v>608.79</v>
      </c>
      <c r="K116" s="40">
        <f t="shared" si="39"/>
        <v>498.29000000000008</v>
      </c>
      <c r="L116" s="40">
        <f t="shared" si="39"/>
        <v>0</v>
      </c>
      <c r="M116" s="41">
        <f>SUM(G116:L116)</f>
        <v>4391.7700000000004</v>
      </c>
      <c r="N116" s="42"/>
    </row>
    <row r="117" spans="1:14" x14ac:dyDescent="0.3">
      <c r="A117" s="24"/>
      <c r="B117" s="24"/>
      <c r="C117" s="24"/>
      <c r="D117" s="24"/>
      <c r="E117" s="24"/>
      <c r="F117" s="37" t="s">
        <v>26</v>
      </c>
      <c r="G117" s="43" t="s">
        <v>27</v>
      </c>
      <c r="H117" s="43"/>
      <c r="I117" s="43" t="s">
        <v>27</v>
      </c>
      <c r="J117" s="43" t="s">
        <v>27</v>
      </c>
      <c r="K117" s="43" t="s">
        <v>27</v>
      </c>
      <c r="L117" s="43" t="s">
        <v>27</v>
      </c>
      <c r="M117" s="38">
        <f>SUM(G117:L117)</f>
        <v>0</v>
      </c>
    </row>
    <row r="118" spans="1:14" x14ac:dyDescent="0.3">
      <c r="A118" s="24"/>
      <c r="B118" s="24"/>
      <c r="C118" s="24"/>
      <c r="D118" s="24"/>
      <c r="E118" s="24"/>
      <c r="F118" s="37" t="s">
        <v>28</v>
      </c>
      <c r="G118" s="43" t="s">
        <v>27</v>
      </c>
      <c r="H118" s="44"/>
      <c r="I118" s="43" t="s">
        <v>27</v>
      </c>
      <c r="J118" s="43" t="s">
        <v>27</v>
      </c>
      <c r="K118" s="43" t="s">
        <v>27</v>
      </c>
      <c r="L118" s="43" t="s">
        <v>27</v>
      </c>
      <c r="M118" s="38">
        <f>SUM(G118:L118)</f>
        <v>0</v>
      </c>
    </row>
    <row r="119" spans="1:14" ht="17.25" thickBot="1" x14ac:dyDescent="0.35">
      <c r="A119" s="24"/>
      <c r="B119" s="24"/>
      <c r="C119" s="24"/>
      <c r="D119" s="24"/>
      <c r="E119" s="24"/>
      <c r="F119" s="45" t="s">
        <v>29</v>
      </c>
      <c r="G119" s="46">
        <f t="shared" ref="G119:L119" si="40">SUM(G116:G118)</f>
        <v>1153.08</v>
      </c>
      <c r="H119" s="46">
        <f t="shared" si="40"/>
        <v>0</v>
      </c>
      <c r="I119" s="46">
        <f t="shared" si="40"/>
        <v>2131.61</v>
      </c>
      <c r="J119" s="46">
        <f t="shared" si="40"/>
        <v>608.79</v>
      </c>
      <c r="K119" s="46">
        <f t="shared" si="40"/>
        <v>498.29000000000008</v>
      </c>
      <c r="L119" s="46">
        <f t="shared" si="40"/>
        <v>0</v>
      </c>
      <c r="M119" s="47">
        <f>SUM(G119:L119)</f>
        <v>4391.7700000000004</v>
      </c>
    </row>
    <row r="120" spans="1:14" x14ac:dyDescent="0.3">
      <c r="A120" s="24"/>
      <c r="B120" s="24"/>
      <c r="C120" s="24"/>
      <c r="D120" s="24"/>
      <c r="E120" s="24"/>
      <c r="F120" s="24"/>
      <c r="G120" s="26"/>
      <c r="H120" s="26"/>
      <c r="I120" s="26"/>
      <c r="J120" s="26"/>
      <c r="K120" s="26"/>
      <c r="L120" s="26"/>
      <c r="M120" s="26"/>
    </row>
  </sheetData>
  <autoFilter ref="A2:M77" xr:uid="{9870F798-BE8A-48C3-B5A6-B93D22D92BF4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3E1C2-E937-46F7-A948-BAADBECA01B0}">
  <dimension ref="A1:R125"/>
  <sheetViews>
    <sheetView zoomScaleNormal="100" workbookViewId="0">
      <pane xSplit="1" ySplit="2" topLeftCell="C66" activePane="bottomRight" state="frozen"/>
      <selection activeCell="D90" sqref="D90"/>
      <selection pane="topRight" activeCell="D90" sqref="D90"/>
      <selection pane="bottomLeft" activeCell="D90" sqref="D90"/>
      <selection pane="bottomRight" activeCell="A2" sqref="A2"/>
    </sheetView>
  </sheetViews>
  <sheetFormatPr defaultColWidth="9.140625" defaultRowHeight="16.5" x14ac:dyDescent="0.3"/>
  <cols>
    <col min="1" max="1" width="22.5703125" style="3" customWidth="1"/>
    <col min="2" max="2" width="29.85546875" style="3" customWidth="1"/>
    <col min="3" max="3" width="25.28515625" style="3" customWidth="1"/>
    <col min="4" max="4" width="33" style="3" customWidth="1"/>
    <col min="5" max="5" width="15.42578125" style="3" customWidth="1"/>
    <col min="6" max="6" width="24.28515625" style="3" customWidth="1"/>
    <col min="7" max="7" width="8.140625" style="3" customWidth="1"/>
    <col min="8" max="8" width="9.140625" style="3"/>
    <col min="9" max="9" width="10.7109375" style="3" customWidth="1"/>
    <col min="10" max="14" width="9.140625" style="3"/>
    <col min="15" max="15" width="10" style="56" customWidth="1"/>
    <col min="16" max="18" width="9.140625" style="3"/>
    <col min="19" max="19" width="17" style="3" customWidth="1"/>
    <col min="20" max="16384" width="9.140625" style="3"/>
  </cols>
  <sheetData>
    <row r="1" spans="1:15" ht="23.25" x14ac:dyDescent="0.35">
      <c r="A1" s="1" t="s">
        <v>124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</row>
    <row r="2" spans="1:15" ht="52.5" x14ac:dyDescent="0.3">
      <c r="A2" s="4" t="s">
        <v>0</v>
      </c>
      <c r="B2" s="4" t="s">
        <v>1</v>
      </c>
      <c r="C2" s="5" t="s">
        <v>2</v>
      </c>
      <c r="D2" s="4" t="s">
        <v>3</v>
      </c>
      <c r="E2" s="4" t="s">
        <v>4</v>
      </c>
      <c r="F2" s="6" t="s">
        <v>5</v>
      </c>
      <c r="G2" s="7" t="s">
        <v>6</v>
      </c>
      <c r="H2" s="7" t="s">
        <v>79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</row>
    <row r="3" spans="1:15" x14ac:dyDescent="0.3">
      <c r="A3" s="8" t="s">
        <v>13</v>
      </c>
      <c r="B3" s="8" t="s">
        <v>14</v>
      </c>
      <c r="C3" s="9">
        <v>44956</v>
      </c>
      <c r="D3" s="8" t="s">
        <v>110</v>
      </c>
      <c r="E3" s="9">
        <v>44965</v>
      </c>
      <c r="F3" s="10" t="s">
        <v>111</v>
      </c>
      <c r="G3" s="11"/>
      <c r="H3" s="11"/>
      <c r="I3" s="11">
        <v>125</v>
      </c>
      <c r="J3" s="11"/>
      <c r="K3" s="11"/>
      <c r="L3" s="11"/>
      <c r="M3" s="11">
        <f>SUM(G3:L3)</f>
        <v>125</v>
      </c>
      <c r="O3" s="56" t="s">
        <v>59</v>
      </c>
    </row>
    <row r="4" spans="1:15" x14ac:dyDescent="0.3">
      <c r="A4" s="8" t="s">
        <v>13</v>
      </c>
      <c r="B4" s="8" t="s">
        <v>14</v>
      </c>
      <c r="C4" s="9">
        <v>44980</v>
      </c>
      <c r="D4" s="8" t="s">
        <v>110</v>
      </c>
      <c r="E4" s="9">
        <v>44994</v>
      </c>
      <c r="F4" s="10" t="s">
        <v>112</v>
      </c>
      <c r="G4" s="11">
        <v>0</v>
      </c>
      <c r="H4" s="11"/>
      <c r="I4" s="11">
        <v>55</v>
      </c>
      <c r="J4" s="11"/>
      <c r="K4" s="11"/>
      <c r="L4" s="11"/>
      <c r="M4" s="11">
        <f>SUM(G4:L4)</f>
        <v>55</v>
      </c>
    </row>
    <row r="5" spans="1:15" x14ac:dyDescent="0.3">
      <c r="A5" s="8" t="s">
        <v>13</v>
      </c>
      <c r="B5" s="8" t="s">
        <v>14</v>
      </c>
      <c r="C5" s="9">
        <v>45007</v>
      </c>
      <c r="D5" s="8" t="s">
        <v>110</v>
      </c>
      <c r="E5" s="9">
        <v>45013</v>
      </c>
      <c r="F5" s="10" t="s">
        <v>117</v>
      </c>
      <c r="G5" s="11"/>
      <c r="H5" s="11"/>
      <c r="I5" s="11">
        <v>74.099999999999994</v>
      </c>
      <c r="J5" s="11"/>
      <c r="K5" s="11"/>
      <c r="L5" s="11"/>
      <c r="M5" s="11">
        <f>SUM(G5:L5)</f>
        <v>74.099999999999994</v>
      </c>
    </row>
    <row r="6" spans="1:15" x14ac:dyDescent="0.3">
      <c r="A6" s="8" t="s">
        <v>13</v>
      </c>
      <c r="B6" s="8" t="s">
        <v>14</v>
      </c>
      <c r="C6" s="9">
        <v>45009</v>
      </c>
      <c r="D6" s="8" t="s">
        <v>110</v>
      </c>
      <c r="E6" s="9">
        <v>45015</v>
      </c>
      <c r="F6" s="10" t="s">
        <v>100</v>
      </c>
      <c r="G6" s="11"/>
      <c r="H6" s="11"/>
      <c r="I6" s="11">
        <v>226.8</v>
      </c>
      <c r="J6" s="11"/>
      <c r="K6" s="11"/>
      <c r="L6" s="11"/>
      <c r="M6" s="11">
        <f>SUM(G6:L6)</f>
        <v>226.8</v>
      </c>
    </row>
    <row r="7" spans="1:15" x14ac:dyDescent="0.3">
      <c r="A7" s="8"/>
      <c r="B7" s="8"/>
      <c r="C7" s="9"/>
      <c r="D7" s="8"/>
      <c r="E7" s="9"/>
      <c r="F7" s="10"/>
      <c r="G7" s="11">
        <v>0</v>
      </c>
      <c r="H7" s="11"/>
      <c r="I7" s="11"/>
      <c r="J7" s="11"/>
      <c r="K7" s="11"/>
      <c r="L7" s="11"/>
      <c r="M7" s="11">
        <f>SUM(G7:L7)</f>
        <v>0</v>
      </c>
    </row>
    <row r="8" spans="1:15" x14ac:dyDescent="0.3">
      <c r="A8" s="12" t="s">
        <v>15</v>
      </c>
      <c r="B8" s="13" t="s">
        <v>14</v>
      </c>
      <c r="C8" s="14"/>
      <c r="D8" s="15"/>
      <c r="E8" s="16"/>
      <c r="F8" s="13"/>
      <c r="G8" s="17">
        <f>SUBTOTAL(9,G3:G7)</f>
        <v>0</v>
      </c>
      <c r="H8" s="17">
        <f t="shared" ref="H8:M8" si="0">SUBTOTAL(9,H3:H7)</f>
        <v>0</v>
      </c>
      <c r="I8" s="17">
        <f t="shared" si="0"/>
        <v>480.9</v>
      </c>
      <c r="J8" s="17">
        <f t="shared" si="0"/>
        <v>0</v>
      </c>
      <c r="K8" s="17">
        <f t="shared" si="0"/>
        <v>0</v>
      </c>
      <c r="L8" s="17">
        <f t="shared" si="0"/>
        <v>0</v>
      </c>
      <c r="M8" s="17">
        <f t="shared" si="0"/>
        <v>480.9</v>
      </c>
    </row>
    <row r="9" spans="1:15" x14ac:dyDescent="0.3">
      <c r="A9" s="8" t="s">
        <v>31</v>
      </c>
      <c r="B9" s="8" t="s">
        <v>33</v>
      </c>
      <c r="C9" s="9"/>
      <c r="D9" s="8"/>
      <c r="E9" s="9"/>
      <c r="F9" s="10"/>
      <c r="G9" s="11">
        <v>0</v>
      </c>
      <c r="H9" s="11"/>
      <c r="I9" s="11">
        <v>0</v>
      </c>
      <c r="J9" s="11"/>
      <c r="K9" s="11">
        <v>0</v>
      </c>
      <c r="L9" s="11"/>
      <c r="M9" s="11">
        <f>SUM(G9:L9)</f>
        <v>0</v>
      </c>
      <c r="O9" s="56" t="s">
        <v>59</v>
      </c>
    </row>
    <row r="10" spans="1:15" x14ac:dyDescent="0.3">
      <c r="A10" s="8" t="s">
        <v>31</v>
      </c>
      <c r="B10" s="8" t="s">
        <v>33</v>
      </c>
      <c r="C10" s="9"/>
      <c r="D10" s="8"/>
      <c r="E10" s="9"/>
      <c r="F10" s="10"/>
      <c r="G10" s="11">
        <v>0</v>
      </c>
      <c r="H10" s="11"/>
      <c r="I10" s="11">
        <v>0</v>
      </c>
      <c r="J10" s="11"/>
      <c r="K10" s="11">
        <v>0</v>
      </c>
      <c r="L10" s="11"/>
      <c r="M10" s="11">
        <f>SUM(G10:L10)</f>
        <v>0</v>
      </c>
    </row>
    <row r="11" spans="1:15" x14ac:dyDescent="0.3">
      <c r="A11" s="8" t="s">
        <v>31</v>
      </c>
      <c r="B11" s="8" t="s">
        <v>33</v>
      </c>
      <c r="C11" s="9"/>
      <c r="D11" s="8"/>
      <c r="E11" s="9"/>
      <c r="F11" s="10"/>
      <c r="G11" s="11"/>
      <c r="H11" s="11"/>
      <c r="I11" s="11"/>
      <c r="J11" s="11"/>
      <c r="K11" s="11"/>
      <c r="L11" s="11"/>
      <c r="M11" s="11"/>
    </row>
    <row r="12" spans="1:15" x14ac:dyDescent="0.3">
      <c r="A12" s="8" t="s">
        <v>31</v>
      </c>
      <c r="B12" s="8" t="s">
        <v>33</v>
      </c>
      <c r="C12" s="9"/>
      <c r="D12" s="8"/>
      <c r="E12" s="9"/>
      <c r="F12" s="10"/>
      <c r="G12" s="11">
        <v>0</v>
      </c>
      <c r="H12" s="11"/>
      <c r="I12" s="11">
        <v>0</v>
      </c>
      <c r="J12" s="11"/>
      <c r="K12" s="11">
        <v>0</v>
      </c>
      <c r="L12" s="11"/>
      <c r="M12" s="11">
        <f>SUM(G12:L12)</f>
        <v>0</v>
      </c>
    </row>
    <row r="13" spans="1:15" x14ac:dyDescent="0.3">
      <c r="A13" s="8"/>
      <c r="B13" s="8"/>
      <c r="C13" s="9"/>
      <c r="D13" s="8"/>
      <c r="E13" s="9"/>
      <c r="F13" s="10"/>
      <c r="G13" s="11">
        <v>0</v>
      </c>
      <c r="H13" s="11"/>
      <c r="I13" s="11">
        <v>0</v>
      </c>
      <c r="J13" s="11"/>
      <c r="K13" s="11">
        <v>0</v>
      </c>
      <c r="L13" s="11"/>
      <c r="M13" s="11">
        <f>SUM(G13:L13)</f>
        <v>0</v>
      </c>
    </row>
    <row r="14" spans="1:15" x14ac:dyDescent="0.3">
      <c r="A14" s="12" t="s">
        <v>80</v>
      </c>
      <c r="B14" s="13"/>
      <c r="C14" s="14"/>
      <c r="D14" s="15"/>
      <c r="E14" s="16"/>
      <c r="F14" s="13"/>
      <c r="G14" s="17">
        <f>SUBTOTAL(9,G9:G13)</f>
        <v>0</v>
      </c>
      <c r="H14" s="17">
        <f t="shared" ref="H14:M14" si="1">SUBTOTAL(9,H9:H13)</f>
        <v>0</v>
      </c>
      <c r="I14" s="17">
        <f t="shared" si="1"/>
        <v>0</v>
      </c>
      <c r="J14" s="17">
        <f t="shared" si="1"/>
        <v>0</v>
      </c>
      <c r="K14" s="17">
        <f t="shared" si="1"/>
        <v>0</v>
      </c>
      <c r="L14" s="17">
        <f t="shared" si="1"/>
        <v>0</v>
      </c>
      <c r="M14" s="17">
        <f t="shared" si="1"/>
        <v>0</v>
      </c>
    </row>
    <row r="15" spans="1:15" x14ac:dyDescent="0.3">
      <c r="A15" s="8" t="s">
        <v>53</v>
      </c>
      <c r="B15" s="8" t="s">
        <v>32</v>
      </c>
      <c r="C15" s="9"/>
      <c r="D15" s="8"/>
      <c r="E15" s="9"/>
      <c r="F15" s="18"/>
      <c r="G15" s="11"/>
      <c r="H15" s="11"/>
      <c r="I15" s="11"/>
      <c r="J15" s="11"/>
      <c r="K15" s="11"/>
      <c r="L15" s="11"/>
      <c r="M15" s="11">
        <f>SUM(G15:L15)</f>
        <v>0</v>
      </c>
    </row>
    <row r="16" spans="1:15" x14ac:dyDescent="0.3">
      <c r="A16" s="8" t="s">
        <v>53</v>
      </c>
      <c r="B16" s="8" t="s">
        <v>32</v>
      </c>
      <c r="C16" s="9"/>
      <c r="D16" s="8"/>
      <c r="E16" s="9"/>
      <c r="F16" s="18"/>
      <c r="G16" s="11"/>
      <c r="H16" s="11"/>
      <c r="I16" s="11"/>
      <c r="J16" s="11"/>
      <c r="K16" s="11"/>
      <c r="L16" s="11"/>
      <c r="M16" s="11">
        <f>SUM(G16:L16)</f>
        <v>0</v>
      </c>
    </row>
    <row r="17" spans="1:14" x14ac:dyDescent="0.3">
      <c r="A17" s="8" t="s">
        <v>53</v>
      </c>
      <c r="B17" s="8" t="s">
        <v>32</v>
      </c>
      <c r="C17" s="9"/>
      <c r="D17" s="8"/>
      <c r="E17" s="9"/>
      <c r="F17" s="18"/>
      <c r="G17" s="11"/>
      <c r="H17" s="11"/>
      <c r="I17" s="11"/>
      <c r="J17" s="11"/>
      <c r="K17" s="11"/>
      <c r="L17" s="11"/>
      <c r="M17" s="11">
        <f>SUM(G17:L17)</f>
        <v>0</v>
      </c>
    </row>
    <row r="18" spans="1:14" x14ac:dyDescent="0.3">
      <c r="A18" s="8" t="s">
        <v>53</v>
      </c>
      <c r="B18" s="8" t="s">
        <v>32</v>
      </c>
      <c r="C18" s="9"/>
      <c r="D18" s="8"/>
      <c r="E18" s="9"/>
      <c r="F18" s="18"/>
      <c r="G18" s="11"/>
      <c r="H18" s="11"/>
      <c r="I18" s="11"/>
      <c r="J18" s="11"/>
      <c r="K18" s="11"/>
      <c r="L18" s="11"/>
      <c r="M18" s="11"/>
    </row>
    <row r="19" spans="1:14" x14ac:dyDescent="0.3">
      <c r="A19" s="8"/>
      <c r="B19" s="8"/>
      <c r="C19" s="9"/>
      <c r="D19" s="10"/>
      <c r="E19" s="9"/>
      <c r="F19" s="18"/>
      <c r="G19" s="11"/>
      <c r="H19" s="11"/>
      <c r="I19" s="11">
        <v>0</v>
      </c>
      <c r="J19" s="11"/>
      <c r="K19" s="11"/>
      <c r="L19" s="11"/>
      <c r="M19" s="11">
        <f>SUM(G19:L19)</f>
        <v>0</v>
      </c>
    </row>
    <row r="20" spans="1:14" x14ac:dyDescent="0.3">
      <c r="A20" s="12" t="s">
        <v>56</v>
      </c>
      <c r="B20" s="13"/>
      <c r="C20" s="14"/>
      <c r="D20" s="15"/>
      <c r="E20" s="16"/>
      <c r="F20" s="13"/>
      <c r="G20" s="17">
        <f t="shared" ref="G20:M20" si="2">SUBTOTAL(9,G15:G19)</f>
        <v>0</v>
      </c>
      <c r="H20" s="17">
        <f t="shared" si="2"/>
        <v>0</v>
      </c>
      <c r="I20" s="17">
        <f t="shared" si="2"/>
        <v>0</v>
      </c>
      <c r="J20" s="17">
        <f t="shared" si="2"/>
        <v>0</v>
      </c>
      <c r="K20" s="17">
        <f t="shared" si="2"/>
        <v>0</v>
      </c>
      <c r="L20" s="17">
        <f t="shared" si="2"/>
        <v>0</v>
      </c>
      <c r="M20" s="17">
        <f t="shared" si="2"/>
        <v>0</v>
      </c>
    </row>
    <row r="21" spans="1:14" x14ac:dyDescent="0.3">
      <c r="A21" s="8" t="s">
        <v>36</v>
      </c>
      <c r="B21" s="8" t="s">
        <v>55</v>
      </c>
      <c r="C21" s="9">
        <v>44963</v>
      </c>
      <c r="D21" s="8" t="s">
        <v>104</v>
      </c>
      <c r="E21" s="9">
        <v>44963</v>
      </c>
      <c r="F21" s="18" t="s">
        <v>58</v>
      </c>
      <c r="G21" s="11"/>
      <c r="H21" s="11"/>
      <c r="I21" s="11"/>
      <c r="J21" s="11">
        <v>0</v>
      </c>
      <c r="K21" s="11">
        <v>130</v>
      </c>
      <c r="L21" s="11">
        <v>0</v>
      </c>
      <c r="M21" s="11">
        <f t="shared" ref="M21:M23" si="3">SUM(G21:L21)</f>
        <v>130</v>
      </c>
      <c r="N21" s="3" t="s">
        <v>103</v>
      </c>
    </row>
    <row r="22" spans="1:14" x14ac:dyDescent="0.3">
      <c r="A22" s="8" t="s">
        <v>36</v>
      </c>
      <c r="B22" s="8" t="s">
        <v>55</v>
      </c>
      <c r="C22" s="9">
        <v>44967</v>
      </c>
      <c r="D22" s="8" t="s">
        <v>78</v>
      </c>
      <c r="E22" s="9">
        <v>44972</v>
      </c>
      <c r="F22" s="18" t="s">
        <v>58</v>
      </c>
      <c r="G22" s="11"/>
      <c r="H22" s="11"/>
      <c r="I22" s="11">
        <v>226.9</v>
      </c>
      <c r="J22" s="11">
        <v>0</v>
      </c>
      <c r="K22" s="11">
        <v>0</v>
      </c>
      <c r="L22" s="11">
        <v>0</v>
      </c>
      <c r="M22" s="11">
        <f t="shared" si="3"/>
        <v>226.9</v>
      </c>
      <c r="N22" s="3" t="s">
        <v>103</v>
      </c>
    </row>
    <row r="23" spans="1:14" x14ac:dyDescent="0.3">
      <c r="A23" s="8" t="s">
        <v>36</v>
      </c>
      <c r="B23" s="8" t="s">
        <v>55</v>
      </c>
      <c r="C23" s="9">
        <v>44967</v>
      </c>
      <c r="D23" s="8" t="s">
        <v>78</v>
      </c>
      <c r="E23" s="9">
        <v>44979</v>
      </c>
      <c r="F23" s="18" t="s">
        <v>58</v>
      </c>
      <c r="G23" s="11"/>
      <c r="H23" s="11"/>
      <c r="I23" s="11">
        <v>226.9</v>
      </c>
      <c r="J23" s="11">
        <v>0</v>
      </c>
      <c r="K23" s="11">
        <v>0</v>
      </c>
      <c r="L23" s="11">
        <v>0</v>
      </c>
      <c r="M23" s="11">
        <f t="shared" si="3"/>
        <v>226.9</v>
      </c>
      <c r="N23" s="3" t="s">
        <v>103</v>
      </c>
    </row>
    <row r="24" spans="1:14" x14ac:dyDescent="0.3">
      <c r="A24" s="8" t="s">
        <v>36</v>
      </c>
      <c r="B24" s="8" t="s">
        <v>55</v>
      </c>
      <c r="C24" s="9">
        <v>44991</v>
      </c>
      <c r="D24" s="8" t="s">
        <v>107</v>
      </c>
      <c r="E24" s="9">
        <v>44999</v>
      </c>
      <c r="F24" s="18" t="s">
        <v>58</v>
      </c>
      <c r="G24" s="11">
        <v>0</v>
      </c>
      <c r="H24" s="11">
        <v>0</v>
      </c>
      <c r="I24" s="11">
        <v>240.3</v>
      </c>
      <c r="J24" s="11">
        <v>0</v>
      </c>
      <c r="K24" s="11">
        <v>0</v>
      </c>
      <c r="L24" s="11">
        <v>0</v>
      </c>
      <c r="M24" s="11">
        <f>SUM(G24:L24)</f>
        <v>240.3</v>
      </c>
      <c r="N24" s="3" t="s">
        <v>103</v>
      </c>
    </row>
    <row r="25" spans="1:14" x14ac:dyDescent="0.3">
      <c r="A25" s="8" t="s">
        <v>36</v>
      </c>
      <c r="B25" s="8" t="s">
        <v>55</v>
      </c>
      <c r="C25" s="9">
        <v>44998</v>
      </c>
      <c r="D25" s="8" t="s">
        <v>107</v>
      </c>
      <c r="E25" s="9">
        <v>44999</v>
      </c>
      <c r="F25" s="18" t="s">
        <v>58</v>
      </c>
      <c r="G25" s="11"/>
      <c r="H25" s="11"/>
      <c r="I25" s="11">
        <v>0</v>
      </c>
      <c r="J25" s="11"/>
      <c r="K25" s="11">
        <v>260</v>
      </c>
      <c r="L25" s="11"/>
      <c r="M25" s="11">
        <f>SUM(G25:L25)</f>
        <v>260</v>
      </c>
      <c r="N25" s="3" t="s">
        <v>103</v>
      </c>
    </row>
    <row r="26" spans="1:14" x14ac:dyDescent="0.3">
      <c r="A26" s="8" t="s">
        <v>36</v>
      </c>
      <c r="B26" s="8" t="s">
        <v>55</v>
      </c>
      <c r="C26" s="9">
        <v>45002</v>
      </c>
      <c r="D26" s="8" t="s">
        <v>113</v>
      </c>
      <c r="E26" s="9">
        <v>45007</v>
      </c>
      <c r="F26" s="18" t="s">
        <v>58</v>
      </c>
      <c r="G26" s="11"/>
      <c r="H26" s="11"/>
      <c r="I26" s="11">
        <v>337.9</v>
      </c>
      <c r="J26" s="11"/>
      <c r="K26" s="11"/>
      <c r="L26" s="11"/>
      <c r="M26" s="11">
        <f>SUM(G26:L26)</f>
        <v>337.9</v>
      </c>
      <c r="N26" s="3" t="s">
        <v>103</v>
      </c>
    </row>
    <row r="27" spans="1:14" x14ac:dyDescent="0.3">
      <c r="A27" s="8" t="s">
        <v>36</v>
      </c>
      <c r="B27" s="8" t="s">
        <v>55</v>
      </c>
      <c r="C27" s="9">
        <v>45002</v>
      </c>
      <c r="D27" s="8" t="s">
        <v>108</v>
      </c>
      <c r="E27" s="9">
        <v>45014</v>
      </c>
      <c r="F27" s="10" t="s">
        <v>58</v>
      </c>
      <c r="G27" s="11">
        <v>0</v>
      </c>
      <c r="H27" s="11"/>
      <c r="I27" s="11">
        <v>240.3</v>
      </c>
      <c r="J27" s="11"/>
      <c r="K27" s="11">
        <v>0</v>
      </c>
      <c r="L27" s="11"/>
      <c r="M27" s="11">
        <f t="shared" ref="M27:M29" si="4">SUM(G27:L27)</f>
        <v>240.3</v>
      </c>
      <c r="N27" s="3" t="s">
        <v>103</v>
      </c>
    </row>
    <row r="28" spans="1:14" x14ac:dyDescent="0.3">
      <c r="A28" s="8" t="s">
        <v>36</v>
      </c>
      <c r="B28" s="8" t="s">
        <v>55</v>
      </c>
      <c r="C28" s="9">
        <v>45009</v>
      </c>
      <c r="D28" s="8" t="s">
        <v>109</v>
      </c>
      <c r="E28" s="9">
        <v>44979</v>
      </c>
      <c r="F28" s="10" t="s">
        <v>58</v>
      </c>
      <c r="G28" s="11"/>
      <c r="H28" s="11"/>
      <c r="I28" s="11">
        <v>221.91</v>
      </c>
      <c r="J28" s="11"/>
      <c r="K28" s="11"/>
      <c r="L28" s="11"/>
      <c r="M28" s="11">
        <f t="shared" si="4"/>
        <v>221.91</v>
      </c>
      <c r="N28" s="3" t="s">
        <v>103</v>
      </c>
    </row>
    <row r="29" spans="1:14" x14ac:dyDescent="0.3">
      <c r="A29" s="8" t="s">
        <v>36</v>
      </c>
      <c r="B29" s="8" t="s">
        <v>55</v>
      </c>
      <c r="C29" s="9">
        <v>45002</v>
      </c>
      <c r="D29" s="8" t="s">
        <v>108</v>
      </c>
      <c r="E29" s="9">
        <v>45014</v>
      </c>
      <c r="F29" s="10" t="s">
        <v>58</v>
      </c>
      <c r="G29" s="11">
        <v>0</v>
      </c>
      <c r="H29" s="11"/>
      <c r="I29" s="11">
        <v>240.3</v>
      </c>
      <c r="J29" s="11"/>
      <c r="K29" s="11"/>
      <c r="L29" s="11"/>
      <c r="M29" s="11">
        <f t="shared" si="4"/>
        <v>240.3</v>
      </c>
      <c r="N29" s="3" t="s">
        <v>103</v>
      </c>
    </row>
    <row r="30" spans="1:14" x14ac:dyDescent="0.3">
      <c r="A30" s="8"/>
      <c r="B30" s="8"/>
      <c r="C30" s="9"/>
      <c r="D30" s="8"/>
      <c r="E30" s="9"/>
      <c r="F30" s="10"/>
      <c r="G30" s="11">
        <v>0</v>
      </c>
      <c r="H30" s="11"/>
      <c r="I30" s="11">
        <v>0</v>
      </c>
      <c r="J30" s="11"/>
      <c r="K30" s="11">
        <v>0</v>
      </c>
      <c r="L30" s="11"/>
      <c r="M30" s="11">
        <f>SUM(G30:L30)</f>
        <v>0</v>
      </c>
    </row>
    <row r="31" spans="1:14" x14ac:dyDescent="0.3">
      <c r="A31" s="12" t="s">
        <v>37</v>
      </c>
      <c r="B31" s="13"/>
      <c r="C31" s="14"/>
      <c r="D31" s="15"/>
      <c r="E31" s="16"/>
      <c r="F31" s="13"/>
      <c r="G31" s="17">
        <f>SUBTOTAL(9,G21:G30)</f>
        <v>0</v>
      </c>
      <c r="H31" s="17">
        <f t="shared" ref="H31:L31" si="5">SUBTOTAL(9,H21:H30)</f>
        <v>0</v>
      </c>
      <c r="I31" s="17">
        <f t="shared" si="5"/>
        <v>1734.51</v>
      </c>
      <c r="J31" s="17">
        <f t="shared" si="5"/>
        <v>0</v>
      </c>
      <c r="K31" s="17">
        <f t="shared" si="5"/>
        <v>390</v>
      </c>
      <c r="L31" s="17">
        <f t="shared" si="5"/>
        <v>0</v>
      </c>
      <c r="M31" s="17">
        <f>SUBTOTAL(9,M21:M30)</f>
        <v>2124.5100000000002</v>
      </c>
    </row>
    <row r="32" spans="1:14" x14ac:dyDescent="0.3">
      <c r="A32" s="8" t="s">
        <v>60</v>
      </c>
      <c r="B32" s="8" t="s">
        <v>16</v>
      </c>
      <c r="C32" s="9">
        <v>44998</v>
      </c>
      <c r="D32" s="10" t="s">
        <v>110</v>
      </c>
      <c r="E32" s="9">
        <v>45012</v>
      </c>
      <c r="F32" s="10" t="s">
        <v>118</v>
      </c>
      <c r="G32" s="11"/>
      <c r="H32" s="11">
        <f>284.13</f>
        <v>284.13</v>
      </c>
      <c r="I32" s="11">
        <f>14+11.9+23.5</f>
        <v>49.4</v>
      </c>
      <c r="J32" s="11"/>
      <c r="K32" s="11">
        <v>84</v>
      </c>
      <c r="L32" s="11"/>
      <c r="M32" s="11">
        <f>SUM(G32:L32)</f>
        <v>417.53</v>
      </c>
    </row>
    <row r="33" spans="1:13" x14ac:dyDescent="0.3">
      <c r="A33" s="8" t="s">
        <v>60</v>
      </c>
      <c r="B33" s="8" t="s">
        <v>16</v>
      </c>
      <c r="C33" s="9">
        <v>44998</v>
      </c>
      <c r="D33" s="10" t="s">
        <v>110</v>
      </c>
      <c r="E33" s="9">
        <v>45013</v>
      </c>
      <c r="F33" s="10"/>
      <c r="G33" s="11"/>
      <c r="H33" s="11">
        <v>124.17</v>
      </c>
      <c r="I33" s="11">
        <v>0</v>
      </c>
      <c r="J33" s="11">
        <v>0</v>
      </c>
      <c r="K33" s="11">
        <v>0</v>
      </c>
      <c r="L33" s="11"/>
      <c r="M33" s="11">
        <f t="shared" ref="M33:M36" si="6">SUM(G33:L33)</f>
        <v>124.17</v>
      </c>
    </row>
    <row r="34" spans="1:13" x14ac:dyDescent="0.3">
      <c r="A34" s="8" t="s">
        <v>60</v>
      </c>
      <c r="B34" s="8" t="s">
        <v>16</v>
      </c>
      <c r="C34" s="9"/>
      <c r="D34" s="10"/>
      <c r="E34" s="9"/>
      <c r="F34" s="10"/>
      <c r="G34" s="11"/>
      <c r="H34" s="11">
        <v>0</v>
      </c>
      <c r="I34" s="11">
        <v>0</v>
      </c>
      <c r="J34" s="11">
        <v>0</v>
      </c>
      <c r="K34" s="11">
        <v>0</v>
      </c>
      <c r="L34" s="11"/>
      <c r="M34" s="11">
        <f t="shared" si="6"/>
        <v>0</v>
      </c>
    </row>
    <row r="35" spans="1:13" x14ac:dyDescent="0.3">
      <c r="A35" s="8" t="s">
        <v>60</v>
      </c>
      <c r="B35" s="8" t="s">
        <v>16</v>
      </c>
      <c r="C35" s="9"/>
      <c r="D35" s="10"/>
      <c r="E35" s="9"/>
      <c r="F35" s="10"/>
      <c r="G35" s="11"/>
      <c r="H35" s="11">
        <v>0</v>
      </c>
      <c r="I35" s="11">
        <v>0</v>
      </c>
      <c r="J35" s="11">
        <v>0</v>
      </c>
      <c r="K35" s="11">
        <v>0</v>
      </c>
      <c r="L35" s="11"/>
      <c r="M35" s="11">
        <f t="shared" si="6"/>
        <v>0</v>
      </c>
    </row>
    <row r="36" spans="1:13" x14ac:dyDescent="0.3">
      <c r="A36" s="8" t="s">
        <v>60</v>
      </c>
      <c r="B36" s="8" t="s">
        <v>16</v>
      </c>
      <c r="C36" s="9"/>
      <c r="D36" s="10"/>
      <c r="E36" s="9"/>
      <c r="F36" s="10"/>
      <c r="G36" s="11"/>
      <c r="H36" s="11"/>
      <c r="I36" s="11">
        <v>0</v>
      </c>
      <c r="J36" s="11">
        <v>0</v>
      </c>
      <c r="K36" s="11">
        <v>0</v>
      </c>
      <c r="L36" s="11"/>
      <c r="M36" s="11">
        <f t="shared" si="6"/>
        <v>0</v>
      </c>
    </row>
    <row r="37" spans="1:13" x14ac:dyDescent="0.3">
      <c r="A37" s="12" t="s">
        <v>60</v>
      </c>
      <c r="B37" s="13"/>
      <c r="C37" s="14"/>
      <c r="D37" s="15"/>
      <c r="E37" s="16"/>
      <c r="F37" s="13"/>
      <c r="G37" s="17">
        <f t="shared" ref="G37:M37" si="7">SUBTOTAL(9,G32:G36)</f>
        <v>0</v>
      </c>
      <c r="H37" s="17">
        <f t="shared" si="7"/>
        <v>408.3</v>
      </c>
      <c r="I37" s="17">
        <f t="shared" si="7"/>
        <v>49.4</v>
      </c>
      <c r="J37" s="17">
        <f t="shared" si="7"/>
        <v>0</v>
      </c>
      <c r="K37" s="17">
        <f t="shared" si="7"/>
        <v>84</v>
      </c>
      <c r="L37" s="17">
        <f t="shared" si="7"/>
        <v>0</v>
      </c>
      <c r="M37" s="17">
        <f t="shared" si="7"/>
        <v>541.69999999999993</v>
      </c>
    </row>
    <row r="38" spans="1:13" x14ac:dyDescent="0.3">
      <c r="A38" s="10" t="s">
        <v>62</v>
      </c>
      <c r="B38" s="8" t="s">
        <v>16</v>
      </c>
      <c r="C38" s="8"/>
      <c r="D38" s="10"/>
      <c r="E38" s="9"/>
      <c r="F38" s="10"/>
      <c r="G38" s="11"/>
      <c r="H38" s="11"/>
      <c r="I38" s="11">
        <v>0</v>
      </c>
      <c r="J38" s="11">
        <v>0</v>
      </c>
      <c r="K38" s="11"/>
      <c r="L38" s="11">
        <v>0</v>
      </c>
      <c r="M38" s="11">
        <f>SUM(G38:L38)</f>
        <v>0</v>
      </c>
    </row>
    <row r="39" spans="1:13" x14ac:dyDescent="0.3">
      <c r="A39" s="10" t="s">
        <v>62</v>
      </c>
      <c r="B39" s="8" t="s">
        <v>16</v>
      </c>
      <c r="C39" s="9"/>
      <c r="D39" s="10"/>
      <c r="E39" s="9"/>
      <c r="F39" s="10"/>
      <c r="G39" s="11"/>
      <c r="H39" s="11"/>
      <c r="I39" s="11">
        <v>0</v>
      </c>
      <c r="J39" s="11">
        <v>0</v>
      </c>
      <c r="K39" s="11"/>
      <c r="L39" s="11"/>
      <c r="M39" s="11">
        <f>SUM(G39:L39)</f>
        <v>0</v>
      </c>
    </row>
    <row r="40" spans="1:13" x14ac:dyDescent="0.3">
      <c r="A40" s="10" t="s">
        <v>62</v>
      </c>
      <c r="B40" s="8" t="s">
        <v>16</v>
      </c>
      <c r="C40" s="9"/>
      <c r="D40" s="10"/>
      <c r="E40" s="9"/>
      <c r="F40" s="10"/>
      <c r="G40" s="11"/>
      <c r="H40" s="11"/>
      <c r="I40" s="11">
        <v>0</v>
      </c>
      <c r="J40" s="11">
        <v>0</v>
      </c>
      <c r="K40" s="11"/>
      <c r="L40" s="11"/>
      <c r="M40" s="11">
        <f>SUM(G40:L40)</f>
        <v>0</v>
      </c>
    </row>
    <row r="41" spans="1:13" x14ac:dyDescent="0.3">
      <c r="A41" s="10" t="s">
        <v>62</v>
      </c>
      <c r="B41" s="8" t="s">
        <v>16</v>
      </c>
      <c r="C41" s="9"/>
      <c r="D41" s="10"/>
      <c r="E41" s="9"/>
      <c r="F41" s="10"/>
      <c r="G41" s="11"/>
      <c r="H41" s="11"/>
      <c r="I41" s="11">
        <v>0</v>
      </c>
      <c r="J41" s="11"/>
      <c r="K41" s="11"/>
      <c r="L41" s="11"/>
      <c r="M41" s="11">
        <f>SUM(G41:L41)</f>
        <v>0</v>
      </c>
    </row>
    <row r="42" spans="1:13" x14ac:dyDescent="0.3">
      <c r="A42" s="10" t="s">
        <v>62</v>
      </c>
      <c r="B42" s="8" t="s">
        <v>16</v>
      </c>
      <c r="C42" s="9"/>
      <c r="D42" s="10"/>
      <c r="E42" s="9"/>
      <c r="F42" s="10"/>
      <c r="G42" s="11"/>
      <c r="H42" s="11"/>
      <c r="I42" s="11">
        <v>0</v>
      </c>
      <c r="J42" s="11"/>
      <c r="K42" s="11"/>
      <c r="L42" s="11"/>
      <c r="M42" s="11">
        <f>SUM(G42:L42)</f>
        <v>0</v>
      </c>
    </row>
    <row r="43" spans="1:13" x14ac:dyDescent="0.3">
      <c r="A43" s="12" t="s">
        <v>62</v>
      </c>
      <c r="B43" s="13"/>
      <c r="C43" s="16"/>
      <c r="D43" s="15"/>
      <c r="E43" s="16"/>
      <c r="F43" s="13"/>
      <c r="G43" s="17">
        <f t="shared" ref="G43:H43" si="8">SUBTOTAL(9,G38:G42)</f>
        <v>0</v>
      </c>
      <c r="H43" s="17">
        <f t="shared" si="8"/>
        <v>0</v>
      </c>
      <c r="I43" s="17">
        <f>SUBTOTAL(9,I38:I42)</f>
        <v>0</v>
      </c>
      <c r="J43" s="17">
        <f t="shared" ref="J43:L43" si="9">SUBTOTAL(9,J38:J42)</f>
        <v>0</v>
      </c>
      <c r="K43" s="17">
        <f t="shared" si="9"/>
        <v>0</v>
      </c>
      <c r="L43" s="17">
        <f t="shared" si="9"/>
        <v>0</v>
      </c>
      <c r="M43" s="17">
        <f>SUBTOTAL(9,M38:M42)</f>
        <v>0</v>
      </c>
    </row>
    <row r="44" spans="1:13" x14ac:dyDescent="0.3">
      <c r="A44" s="10" t="s">
        <v>64</v>
      </c>
      <c r="B44" s="8" t="s">
        <v>16</v>
      </c>
      <c r="C44" s="9"/>
      <c r="D44" s="10"/>
      <c r="E44" s="9"/>
      <c r="F44" s="10"/>
      <c r="G44" s="11"/>
      <c r="H44" s="11"/>
      <c r="I44" s="11">
        <v>0</v>
      </c>
      <c r="J44" s="11"/>
      <c r="K44" s="11"/>
      <c r="L44" s="11"/>
      <c r="M44" s="11">
        <f>SUM(G44:L44)</f>
        <v>0</v>
      </c>
    </row>
    <row r="45" spans="1:13" x14ac:dyDescent="0.3">
      <c r="A45" s="10" t="s">
        <v>64</v>
      </c>
      <c r="B45" s="8" t="s">
        <v>16</v>
      </c>
      <c r="C45" s="9"/>
      <c r="D45" s="10"/>
      <c r="E45" s="9"/>
      <c r="F45" s="10"/>
      <c r="G45" s="11"/>
      <c r="H45" s="11"/>
      <c r="I45" s="11">
        <v>0</v>
      </c>
      <c r="J45" s="11"/>
      <c r="K45" s="11"/>
      <c r="L45" s="11"/>
      <c r="M45" s="11">
        <f>SUM(G45:L45)</f>
        <v>0</v>
      </c>
    </row>
    <row r="46" spans="1:13" x14ac:dyDescent="0.3">
      <c r="A46" s="10" t="s">
        <v>64</v>
      </c>
      <c r="B46" s="8" t="s">
        <v>16</v>
      </c>
      <c r="C46" s="9"/>
      <c r="D46" s="10"/>
      <c r="E46" s="9"/>
      <c r="F46" s="10"/>
      <c r="G46" s="11"/>
      <c r="H46" s="11"/>
      <c r="I46" s="11"/>
      <c r="J46" s="11"/>
      <c r="K46" s="11"/>
      <c r="L46" s="11"/>
      <c r="M46" s="11">
        <f>SUM(G46:L46)</f>
        <v>0</v>
      </c>
    </row>
    <row r="47" spans="1:13" x14ac:dyDescent="0.3">
      <c r="A47" s="10" t="s">
        <v>64</v>
      </c>
      <c r="B47" s="8" t="s">
        <v>16</v>
      </c>
      <c r="C47" s="9"/>
      <c r="D47" s="10"/>
      <c r="E47" s="9"/>
      <c r="F47" s="10"/>
      <c r="G47" s="11"/>
      <c r="H47" s="11"/>
      <c r="I47" s="11"/>
      <c r="J47" s="11"/>
      <c r="K47" s="11"/>
      <c r="L47" s="11"/>
      <c r="M47" s="11">
        <f>SUM(G47:L47)</f>
        <v>0</v>
      </c>
    </row>
    <row r="48" spans="1:13" x14ac:dyDescent="0.3">
      <c r="A48" s="12" t="s">
        <v>64</v>
      </c>
      <c r="B48" s="13" t="s">
        <v>16</v>
      </c>
      <c r="C48" s="14"/>
      <c r="D48" s="15"/>
      <c r="E48" s="16"/>
      <c r="F48" s="13"/>
      <c r="G48" s="17">
        <f>SUM(G44:G47)</f>
        <v>0</v>
      </c>
      <c r="H48" s="17">
        <f t="shared" ref="H48:L48" si="10">SUM(H44:H47)</f>
        <v>0</v>
      </c>
      <c r="I48" s="17">
        <f t="shared" si="10"/>
        <v>0</v>
      </c>
      <c r="J48" s="17">
        <f t="shared" si="10"/>
        <v>0</v>
      </c>
      <c r="K48" s="17">
        <f t="shared" si="10"/>
        <v>0</v>
      </c>
      <c r="L48" s="17">
        <f t="shared" si="10"/>
        <v>0</v>
      </c>
      <c r="M48" s="17">
        <f>SUM(M44:M47)</f>
        <v>0</v>
      </c>
    </row>
    <row r="49" spans="1:14" x14ac:dyDescent="0.3">
      <c r="A49" s="10" t="s">
        <v>65</v>
      </c>
      <c r="B49" s="10" t="s">
        <v>16</v>
      </c>
      <c r="C49" s="8">
        <v>44950</v>
      </c>
      <c r="D49" s="10" t="s">
        <v>102</v>
      </c>
      <c r="E49" s="8">
        <v>44951</v>
      </c>
      <c r="F49" s="10"/>
      <c r="G49" s="11"/>
      <c r="H49" s="11"/>
      <c r="I49" s="11">
        <v>80.5</v>
      </c>
      <c r="J49" s="11"/>
      <c r="K49" s="11"/>
      <c r="L49" s="11"/>
      <c r="M49" s="11">
        <f>SUM(G49:L49)</f>
        <v>80.5</v>
      </c>
      <c r="N49" s="3" t="s">
        <v>103</v>
      </c>
    </row>
    <row r="50" spans="1:14" x14ac:dyDescent="0.3">
      <c r="A50" s="10" t="s">
        <v>65</v>
      </c>
      <c r="B50" s="10" t="s">
        <v>16</v>
      </c>
      <c r="C50" s="8"/>
      <c r="D50" s="10"/>
      <c r="E50" s="9"/>
      <c r="F50" s="10"/>
      <c r="G50" s="11"/>
      <c r="H50" s="11"/>
      <c r="I50" s="11">
        <v>0</v>
      </c>
      <c r="J50" s="11"/>
      <c r="K50" s="11"/>
      <c r="L50" s="11"/>
      <c r="M50" s="11">
        <f>SUM(G50:L50)</f>
        <v>0</v>
      </c>
    </row>
    <row r="51" spans="1:14" x14ac:dyDescent="0.3">
      <c r="A51" s="10" t="s">
        <v>65</v>
      </c>
      <c r="B51" s="10" t="s">
        <v>16</v>
      </c>
      <c r="C51" s="8"/>
      <c r="D51" s="10"/>
      <c r="E51" s="9"/>
      <c r="F51" s="10"/>
      <c r="G51" s="11"/>
      <c r="H51" s="11"/>
      <c r="I51" s="11">
        <v>0</v>
      </c>
      <c r="J51" s="11"/>
      <c r="K51" s="11"/>
      <c r="L51" s="11">
        <v>0</v>
      </c>
      <c r="M51" s="11">
        <f t="shared" ref="M51" si="11">SUM(G51:L51)</f>
        <v>0</v>
      </c>
    </row>
    <row r="52" spans="1:14" x14ac:dyDescent="0.3">
      <c r="A52" s="10" t="s">
        <v>65</v>
      </c>
      <c r="B52" s="10"/>
      <c r="C52" s="8"/>
      <c r="D52" s="10"/>
      <c r="E52" s="9"/>
      <c r="F52" s="11"/>
      <c r="G52" s="11"/>
      <c r="H52" s="11"/>
      <c r="I52" s="11"/>
      <c r="J52" s="11"/>
      <c r="K52" s="11"/>
      <c r="L52" s="11"/>
      <c r="M52" s="11">
        <f>SUM(G52:L52)</f>
        <v>0</v>
      </c>
    </row>
    <row r="53" spans="1:14" x14ac:dyDescent="0.3">
      <c r="A53" s="10" t="s">
        <v>65</v>
      </c>
      <c r="B53" s="10"/>
      <c r="C53" s="8"/>
      <c r="D53" s="10"/>
      <c r="E53" s="9"/>
      <c r="F53" s="11"/>
      <c r="G53" s="11"/>
      <c r="H53" s="11"/>
      <c r="I53" s="11"/>
      <c r="J53" s="11"/>
      <c r="K53" s="11"/>
      <c r="L53" s="11">
        <v>0</v>
      </c>
      <c r="M53" s="11">
        <f t="shared" ref="M53" si="12">SUM(G53:L53)</f>
        <v>0</v>
      </c>
    </row>
    <row r="54" spans="1:14" x14ac:dyDescent="0.3">
      <c r="A54" s="12" t="s">
        <v>65</v>
      </c>
      <c r="B54" s="13"/>
      <c r="C54" s="14"/>
      <c r="D54" s="15"/>
      <c r="E54" s="16"/>
      <c r="F54" s="13"/>
      <c r="G54" s="17">
        <f>SUM(G49:G53)</f>
        <v>0</v>
      </c>
      <c r="H54" s="17">
        <f t="shared" ref="H54:L54" si="13">SUM(H49:H53)</f>
        <v>0</v>
      </c>
      <c r="I54" s="17">
        <f t="shared" si="13"/>
        <v>80.5</v>
      </c>
      <c r="J54" s="17">
        <f t="shared" si="13"/>
        <v>0</v>
      </c>
      <c r="K54" s="17">
        <f t="shared" si="13"/>
        <v>0</v>
      </c>
      <c r="L54" s="17">
        <f t="shared" si="13"/>
        <v>0</v>
      </c>
      <c r="M54" s="17">
        <f>SUM(M49:M53)</f>
        <v>80.5</v>
      </c>
    </row>
    <row r="55" spans="1:14" x14ac:dyDescent="0.3">
      <c r="A55" s="10" t="s">
        <v>66</v>
      </c>
      <c r="B55" s="10" t="s">
        <v>16</v>
      </c>
      <c r="C55" s="8"/>
      <c r="D55" s="10"/>
      <c r="E55" s="9"/>
      <c r="F55" s="11"/>
      <c r="G55" s="11"/>
      <c r="H55" s="11"/>
      <c r="I55" s="11">
        <v>0</v>
      </c>
      <c r="J55" s="11"/>
      <c r="K55" s="11"/>
      <c r="L55" s="11"/>
      <c r="M55" s="11">
        <f>SUM(G55:L55)</f>
        <v>0</v>
      </c>
    </row>
    <row r="56" spans="1:14" x14ac:dyDescent="0.3">
      <c r="A56" s="10" t="s">
        <v>66</v>
      </c>
      <c r="B56" s="10" t="s">
        <v>16</v>
      </c>
      <c r="C56" s="8"/>
      <c r="D56" s="10"/>
      <c r="E56" s="9"/>
      <c r="F56" s="11"/>
      <c r="G56" s="11"/>
      <c r="H56" s="11"/>
      <c r="I56" s="11">
        <v>0</v>
      </c>
      <c r="J56" s="11"/>
      <c r="K56" s="11"/>
      <c r="L56" s="11">
        <v>0</v>
      </c>
      <c r="M56" s="11">
        <f t="shared" ref="M56" si="14">SUM(G56:L56)</f>
        <v>0</v>
      </c>
    </row>
    <row r="57" spans="1:14" x14ac:dyDescent="0.3">
      <c r="A57" s="10" t="s">
        <v>66</v>
      </c>
      <c r="B57" s="10" t="s">
        <v>16</v>
      </c>
      <c r="C57" s="8"/>
      <c r="D57" s="10"/>
      <c r="E57" s="9"/>
      <c r="F57" s="11"/>
      <c r="G57" s="11"/>
      <c r="H57" s="11"/>
      <c r="I57" s="11"/>
      <c r="J57" s="11"/>
      <c r="K57" s="11"/>
      <c r="L57" s="11"/>
      <c r="M57" s="11">
        <f>SUM(G57:L57)</f>
        <v>0</v>
      </c>
    </row>
    <row r="58" spans="1:14" x14ac:dyDescent="0.3">
      <c r="A58" s="10" t="s">
        <v>66</v>
      </c>
      <c r="B58" s="10" t="s">
        <v>16</v>
      </c>
      <c r="C58" s="8"/>
      <c r="D58" s="10"/>
      <c r="E58" s="9"/>
      <c r="F58" s="11"/>
      <c r="G58" s="11"/>
      <c r="H58" s="11"/>
      <c r="I58" s="11"/>
      <c r="J58" s="11"/>
      <c r="K58" s="11"/>
      <c r="L58" s="11"/>
      <c r="M58" s="11"/>
    </row>
    <row r="59" spans="1:14" x14ac:dyDescent="0.3">
      <c r="A59" s="10" t="s">
        <v>66</v>
      </c>
      <c r="B59" s="10"/>
      <c r="C59" s="8"/>
      <c r="D59" s="10"/>
      <c r="E59" s="9"/>
      <c r="F59" s="11"/>
      <c r="G59" s="11"/>
      <c r="H59" s="11"/>
      <c r="I59" s="11"/>
      <c r="J59" s="11"/>
      <c r="K59" s="11"/>
      <c r="L59" s="11">
        <v>0</v>
      </c>
      <c r="M59" s="11">
        <f t="shared" ref="M59" si="15">SUM(G59:L59)</f>
        <v>0</v>
      </c>
    </row>
    <row r="60" spans="1:14" x14ac:dyDescent="0.3">
      <c r="A60" s="12" t="s">
        <v>66</v>
      </c>
      <c r="B60" s="13"/>
      <c r="C60" s="14"/>
      <c r="D60" s="15"/>
      <c r="E60" s="16"/>
      <c r="F60" s="13"/>
      <c r="G60" s="17">
        <f>SUM(G55:G59)</f>
        <v>0</v>
      </c>
      <c r="H60" s="17">
        <f t="shared" ref="H60:L60" si="16">SUM(H55:H59)</f>
        <v>0</v>
      </c>
      <c r="I60" s="17">
        <f t="shared" si="16"/>
        <v>0</v>
      </c>
      <c r="J60" s="17">
        <f t="shared" si="16"/>
        <v>0</v>
      </c>
      <c r="K60" s="17">
        <f t="shared" si="16"/>
        <v>0</v>
      </c>
      <c r="L60" s="17">
        <f t="shared" si="16"/>
        <v>0</v>
      </c>
      <c r="M60" s="17">
        <f>SUM(M55:M59)</f>
        <v>0</v>
      </c>
    </row>
    <row r="61" spans="1:14" x14ac:dyDescent="0.3">
      <c r="A61" s="10" t="s">
        <v>67</v>
      </c>
      <c r="B61" s="8" t="s">
        <v>16</v>
      </c>
      <c r="C61" s="9"/>
      <c r="D61" s="10"/>
      <c r="E61" s="8"/>
      <c r="F61" s="18"/>
      <c r="G61" s="11"/>
      <c r="H61" s="11"/>
      <c r="I61" s="11"/>
      <c r="J61" s="11"/>
      <c r="K61" s="11"/>
      <c r="L61" s="11"/>
      <c r="M61" s="11">
        <f t="shared" ref="M61:M64" si="17">SUM(G61:L61)</f>
        <v>0</v>
      </c>
    </row>
    <row r="62" spans="1:14" x14ac:dyDescent="0.3">
      <c r="A62" s="10" t="s">
        <v>67</v>
      </c>
      <c r="B62" s="8" t="s">
        <v>16</v>
      </c>
      <c r="C62" s="9"/>
      <c r="D62" s="10"/>
      <c r="E62" s="8"/>
      <c r="F62" s="18"/>
      <c r="G62" s="11"/>
      <c r="H62" s="11"/>
      <c r="I62" s="11"/>
      <c r="J62" s="11"/>
      <c r="K62" s="11"/>
      <c r="L62" s="11"/>
      <c r="M62" s="11">
        <f t="shared" si="17"/>
        <v>0</v>
      </c>
    </row>
    <row r="63" spans="1:14" x14ac:dyDescent="0.3">
      <c r="A63" s="10" t="s">
        <v>67</v>
      </c>
      <c r="B63" s="8" t="s">
        <v>16</v>
      </c>
      <c r="C63" s="9"/>
      <c r="D63" s="10"/>
      <c r="E63" s="8"/>
      <c r="F63" s="18"/>
      <c r="G63" s="11"/>
      <c r="H63" s="11"/>
      <c r="I63" s="11"/>
      <c r="J63" s="11"/>
      <c r="K63" s="11"/>
      <c r="L63" s="11"/>
      <c r="M63" s="11">
        <f t="shared" si="17"/>
        <v>0</v>
      </c>
    </row>
    <row r="64" spans="1:14" x14ac:dyDescent="0.3">
      <c r="A64" s="10" t="s">
        <v>67</v>
      </c>
      <c r="B64" s="8" t="s">
        <v>16</v>
      </c>
      <c r="C64" s="9"/>
      <c r="D64" s="10"/>
      <c r="E64" s="8"/>
      <c r="F64" s="18"/>
      <c r="G64" s="11"/>
      <c r="H64" s="11"/>
      <c r="I64" s="11"/>
      <c r="J64" s="11"/>
      <c r="K64" s="11"/>
      <c r="L64" s="11"/>
      <c r="M64" s="11">
        <f t="shared" si="17"/>
        <v>0</v>
      </c>
    </row>
    <row r="65" spans="1:15" x14ac:dyDescent="0.3">
      <c r="A65" s="12" t="s">
        <v>67</v>
      </c>
      <c r="B65" s="13"/>
      <c r="C65" s="14"/>
      <c r="D65" s="15"/>
      <c r="E65" s="16"/>
      <c r="F65" s="13"/>
      <c r="G65" s="17">
        <f>SUM(G61:G64)</f>
        <v>0</v>
      </c>
      <c r="H65" s="17">
        <f t="shared" ref="H65:M65" si="18">SUM(H61:H64)</f>
        <v>0</v>
      </c>
      <c r="I65" s="17">
        <f t="shared" si="18"/>
        <v>0</v>
      </c>
      <c r="J65" s="17">
        <f t="shared" si="18"/>
        <v>0</v>
      </c>
      <c r="K65" s="17">
        <f t="shared" si="18"/>
        <v>0</v>
      </c>
      <c r="L65" s="17">
        <f t="shared" si="18"/>
        <v>0</v>
      </c>
      <c r="M65" s="17">
        <f t="shared" si="18"/>
        <v>0</v>
      </c>
    </row>
    <row r="66" spans="1:15" x14ac:dyDescent="0.3">
      <c r="A66" s="10" t="s">
        <v>35</v>
      </c>
      <c r="B66" s="10" t="s">
        <v>16</v>
      </c>
      <c r="C66" s="8"/>
      <c r="D66" s="10"/>
      <c r="E66" s="9"/>
      <c r="F66" s="11"/>
      <c r="G66" s="11"/>
      <c r="H66" s="11"/>
      <c r="I66" s="11"/>
      <c r="J66" s="11">
        <v>0</v>
      </c>
      <c r="K66" s="11"/>
      <c r="L66" s="11"/>
      <c r="M66" s="11">
        <f>SUM(G66:L66)</f>
        <v>0</v>
      </c>
    </row>
    <row r="67" spans="1:15" x14ac:dyDescent="0.3">
      <c r="A67" s="10" t="s">
        <v>35</v>
      </c>
      <c r="B67" s="10" t="s">
        <v>16</v>
      </c>
      <c r="C67" s="8"/>
      <c r="D67" s="10"/>
      <c r="E67" s="9"/>
      <c r="F67" s="11"/>
      <c r="G67" s="11"/>
      <c r="H67" s="11"/>
      <c r="I67" s="11"/>
      <c r="J67" s="11">
        <v>0</v>
      </c>
      <c r="K67" s="11">
        <v>0</v>
      </c>
      <c r="L67" s="11">
        <v>0</v>
      </c>
      <c r="M67" s="11">
        <f t="shared" ref="M67" si="19">SUM(G67:L67)</f>
        <v>0</v>
      </c>
    </row>
    <row r="68" spans="1:15" x14ac:dyDescent="0.3">
      <c r="A68" s="10" t="s">
        <v>35</v>
      </c>
      <c r="B68" s="10" t="s">
        <v>16</v>
      </c>
      <c r="C68" s="8"/>
      <c r="D68" s="10"/>
      <c r="E68" s="9"/>
      <c r="F68" s="11"/>
      <c r="G68" s="11"/>
      <c r="H68" s="11"/>
      <c r="I68" s="11"/>
      <c r="J68" s="11">
        <v>0</v>
      </c>
      <c r="K68" s="11">
        <v>0</v>
      </c>
      <c r="L68" s="11"/>
      <c r="M68" s="11">
        <f>SUM(G68:L68)</f>
        <v>0</v>
      </c>
    </row>
    <row r="69" spans="1:15" x14ac:dyDescent="0.3">
      <c r="A69" s="10" t="s">
        <v>35</v>
      </c>
      <c r="B69" s="10" t="s">
        <v>16</v>
      </c>
      <c r="C69" s="8"/>
      <c r="D69" s="10"/>
      <c r="E69" s="9"/>
      <c r="F69" s="11"/>
      <c r="G69" s="11"/>
      <c r="H69" s="11"/>
      <c r="I69" s="11">
        <v>0</v>
      </c>
      <c r="J69" s="11"/>
      <c r="K69" s="11"/>
      <c r="L69" s="11">
        <v>0</v>
      </c>
      <c r="M69" s="11">
        <f t="shared" ref="M69" si="20">SUM(G69:L69)</f>
        <v>0</v>
      </c>
      <c r="O69" s="56" t="s">
        <v>59</v>
      </c>
    </row>
    <row r="70" spans="1:15" x14ac:dyDescent="0.3">
      <c r="A70" s="12" t="s">
        <v>35</v>
      </c>
      <c r="B70" s="13"/>
      <c r="C70" s="14"/>
      <c r="D70" s="15"/>
      <c r="E70" s="16"/>
      <c r="F70" s="13"/>
      <c r="G70" s="17">
        <f>SUM(G66:G69)</f>
        <v>0</v>
      </c>
      <c r="H70" s="17">
        <f t="shared" ref="H70:L70" si="21">SUM(H66:H69)</f>
        <v>0</v>
      </c>
      <c r="I70" s="17">
        <f t="shared" si="21"/>
        <v>0</v>
      </c>
      <c r="J70" s="17">
        <f t="shared" si="21"/>
        <v>0</v>
      </c>
      <c r="K70" s="17">
        <f t="shared" si="21"/>
        <v>0</v>
      </c>
      <c r="L70" s="17">
        <f t="shared" si="21"/>
        <v>0</v>
      </c>
      <c r="M70" s="17">
        <f>SUM(M66:M69)</f>
        <v>0</v>
      </c>
    </row>
    <row r="71" spans="1:15" x14ac:dyDescent="0.3">
      <c r="A71" s="10" t="s">
        <v>68</v>
      </c>
      <c r="B71" s="10" t="s">
        <v>16</v>
      </c>
      <c r="C71" s="8">
        <v>44950</v>
      </c>
      <c r="D71" s="10" t="s">
        <v>102</v>
      </c>
      <c r="E71" s="9">
        <v>44951</v>
      </c>
      <c r="F71" s="11" t="s">
        <v>58</v>
      </c>
      <c r="G71" s="11"/>
      <c r="H71" s="11"/>
      <c r="I71" s="11">
        <v>211.95</v>
      </c>
      <c r="J71" s="11"/>
      <c r="K71" s="11">
        <v>130</v>
      </c>
      <c r="L71" s="11"/>
      <c r="M71" s="11">
        <f>SUM(G71:L71)</f>
        <v>341.95</v>
      </c>
      <c r="N71" s="3" t="s">
        <v>103</v>
      </c>
    </row>
    <row r="72" spans="1:15" x14ac:dyDescent="0.3">
      <c r="A72" s="10" t="s">
        <v>68</v>
      </c>
      <c r="B72" s="10" t="s">
        <v>16</v>
      </c>
      <c r="C72" s="8">
        <v>44980</v>
      </c>
      <c r="D72" s="10" t="s">
        <v>105</v>
      </c>
      <c r="E72" s="9">
        <v>44963</v>
      </c>
      <c r="F72" s="11" t="s">
        <v>58</v>
      </c>
      <c r="G72" s="11"/>
      <c r="H72" s="11"/>
      <c r="I72" s="11">
        <v>85.2</v>
      </c>
      <c r="J72" s="11"/>
      <c r="K72" s="11">
        <f>8.41+7.45</f>
        <v>15.86</v>
      </c>
      <c r="L72" s="11">
        <v>0</v>
      </c>
      <c r="M72" s="11">
        <f t="shared" ref="M72:M73" si="22">SUM(G72:L72)</f>
        <v>101.06</v>
      </c>
    </row>
    <row r="73" spans="1:15" x14ac:dyDescent="0.3">
      <c r="A73" s="10" t="s">
        <v>68</v>
      </c>
      <c r="B73" s="10" t="s">
        <v>16</v>
      </c>
      <c r="C73" s="8">
        <v>44980</v>
      </c>
      <c r="D73" s="10" t="s">
        <v>114</v>
      </c>
      <c r="E73" s="9">
        <v>45006</v>
      </c>
      <c r="F73" s="11" t="s">
        <v>58</v>
      </c>
      <c r="G73" s="11"/>
      <c r="H73" s="11"/>
      <c r="I73" s="11">
        <v>211.9</v>
      </c>
      <c r="J73" s="11"/>
      <c r="K73" s="11"/>
      <c r="L73" s="11"/>
      <c r="M73" s="11">
        <f t="shared" si="22"/>
        <v>211.9</v>
      </c>
      <c r="N73" s="3" t="s">
        <v>103</v>
      </c>
    </row>
    <row r="74" spans="1:15" x14ac:dyDescent="0.3">
      <c r="A74" s="10" t="s">
        <v>68</v>
      </c>
      <c r="B74" s="10" t="s">
        <v>16</v>
      </c>
      <c r="C74" s="8">
        <v>45006</v>
      </c>
      <c r="D74" s="10" t="s">
        <v>114</v>
      </c>
      <c r="E74" s="9">
        <v>45006</v>
      </c>
      <c r="F74" s="11" t="s">
        <v>58</v>
      </c>
      <c r="G74" s="11"/>
      <c r="H74" s="11"/>
      <c r="I74" s="11"/>
      <c r="J74" s="11"/>
      <c r="K74" s="11">
        <v>130</v>
      </c>
      <c r="L74" s="11"/>
      <c r="M74" s="11">
        <f>SUM(G74:L74)</f>
        <v>130</v>
      </c>
      <c r="N74" s="3" t="s">
        <v>103</v>
      </c>
    </row>
    <row r="75" spans="1:15" x14ac:dyDescent="0.3">
      <c r="A75" s="10" t="s">
        <v>68</v>
      </c>
      <c r="B75" s="10" t="s">
        <v>16</v>
      </c>
      <c r="C75" s="8"/>
      <c r="D75" s="10"/>
      <c r="E75" s="9"/>
      <c r="F75" s="11"/>
      <c r="G75" s="11"/>
      <c r="H75" s="11"/>
      <c r="I75" s="11"/>
      <c r="J75" s="11"/>
      <c r="K75" s="11"/>
      <c r="L75" s="11">
        <v>0</v>
      </c>
      <c r="M75" s="11">
        <f t="shared" ref="M75" si="23">SUM(G75:L75)</f>
        <v>0</v>
      </c>
    </row>
    <row r="76" spans="1:15" x14ac:dyDescent="0.3">
      <c r="A76" s="12" t="s">
        <v>68</v>
      </c>
      <c r="B76" s="13"/>
      <c r="C76" s="14"/>
      <c r="D76" s="15"/>
      <c r="E76" s="16"/>
      <c r="F76" s="13"/>
      <c r="G76" s="17">
        <f>SUM(G71:G75)</f>
        <v>0</v>
      </c>
      <c r="H76" s="17">
        <f t="shared" ref="H76:M76" si="24">SUM(H71:H75)</f>
        <v>0</v>
      </c>
      <c r="I76" s="17">
        <f t="shared" si="24"/>
        <v>509.04999999999995</v>
      </c>
      <c r="J76" s="17">
        <f t="shared" si="24"/>
        <v>0</v>
      </c>
      <c r="K76" s="17">
        <f t="shared" si="24"/>
        <v>275.86</v>
      </c>
      <c r="L76" s="17">
        <f t="shared" si="24"/>
        <v>0</v>
      </c>
      <c r="M76" s="17">
        <f t="shared" si="24"/>
        <v>784.91</v>
      </c>
    </row>
    <row r="77" spans="1:15" x14ac:dyDescent="0.3">
      <c r="A77" s="10" t="s">
        <v>69</v>
      </c>
      <c r="B77" s="10" t="s">
        <v>16</v>
      </c>
      <c r="C77" s="8"/>
      <c r="D77" s="10"/>
      <c r="E77" s="9"/>
      <c r="F77" s="11"/>
      <c r="G77" s="11"/>
      <c r="H77" s="11">
        <v>0</v>
      </c>
      <c r="I77" s="11">
        <v>0</v>
      </c>
      <c r="J77" s="11"/>
      <c r="K77" s="11"/>
      <c r="L77" s="11"/>
      <c r="M77" s="11">
        <f>SUM(G77:L77)</f>
        <v>0</v>
      </c>
    </row>
    <row r="78" spans="1:15" x14ac:dyDescent="0.3">
      <c r="A78" s="10" t="s">
        <v>69</v>
      </c>
      <c r="B78" s="10" t="s">
        <v>16</v>
      </c>
      <c r="C78" s="8"/>
      <c r="D78" s="10"/>
      <c r="E78" s="9"/>
      <c r="F78" s="11"/>
      <c r="G78" s="11"/>
      <c r="H78" s="11"/>
      <c r="I78" s="11">
        <v>0</v>
      </c>
      <c r="J78" s="11"/>
      <c r="K78" s="11"/>
      <c r="L78" s="11">
        <v>0</v>
      </c>
      <c r="M78" s="11">
        <f t="shared" ref="M78:M79" si="25">SUM(G78:L78)</f>
        <v>0</v>
      </c>
    </row>
    <row r="79" spans="1:15" x14ac:dyDescent="0.3">
      <c r="A79" s="10" t="s">
        <v>69</v>
      </c>
      <c r="B79" s="10" t="s">
        <v>16</v>
      </c>
      <c r="C79" s="8"/>
      <c r="D79" s="10"/>
      <c r="E79" s="9"/>
      <c r="F79" s="11"/>
      <c r="G79" s="11"/>
      <c r="H79" s="11"/>
      <c r="I79" s="11">
        <v>0</v>
      </c>
      <c r="J79" s="11"/>
      <c r="K79" s="11"/>
      <c r="L79" s="11"/>
      <c r="M79" s="11">
        <f t="shared" si="25"/>
        <v>0</v>
      </c>
    </row>
    <row r="80" spans="1:15" x14ac:dyDescent="0.3">
      <c r="A80" s="10" t="s">
        <v>69</v>
      </c>
      <c r="B80" s="10" t="s">
        <v>16</v>
      </c>
      <c r="C80" s="8"/>
      <c r="D80" s="10"/>
      <c r="E80" s="9"/>
      <c r="F80" s="11"/>
      <c r="G80" s="11"/>
      <c r="H80" s="11"/>
      <c r="I80" s="11"/>
      <c r="J80" s="11"/>
      <c r="K80" s="11"/>
      <c r="L80" s="11"/>
      <c r="M80" s="11">
        <f>SUM(G80:L80)</f>
        <v>0</v>
      </c>
    </row>
    <row r="81" spans="1:13" x14ac:dyDescent="0.3">
      <c r="A81" s="10" t="s">
        <v>69</v>
      </c>
      <c r="B81" s="10" t="s">
        <v>16</v>
      </c>
      <c r="C81" s="8"/>
      <c r="D81" s="10"/>
      <c r="E81" s="9"/>
      <c r="F81" s="11"/>
      <c r="G81" s="11"/>
      <c r="H81" s="11"/>
      <c r="I81" s="11"/>
      <c r="J81" s="11"/>
      <c r="K81" s="11"/>
      <c r="L81" s="11">
        <v>0</v>
      </c>
      <c r="M81" s="11">
        <f t="shared" ref="M81" si="26">SUM(G81:L81)</f>
        <v>0</v>
      </c>
    </row>
    <row r="82" spans="1:13" x14ac:dyDescent="0.3">
      <c r="A82" s="12" t="s">
        <v>69</v>
      </c>
      <c r="B82" s="13"/>
      <c r="C82" s="14"/>
      <c r="D82" s="15"/>
      <c r="E82" s="16"/>
      <c r="F82" s="13"/>
      <c r="G82" s="17">
        <f>SUM(G77:G81)</f>
        <v>0</v>
      </c>
      <c r="H82" s="17">
        <f t="shared" ref="H82:L82" si="27">SUM(H77:H81)</f>
        <v>0</v>
      </c>
      <c r="I82" s="17">
        <f t="shared" si="27"/>
        <v>0</v>
      </c>
      <c r="J82" s="17">
        <f t="shared" si="27"/>
        <v>0</v>
      </c>
      <c r="K82" s="17">
        <f t="shared" si="27"/>
        <v>0</v>
      </c>
      <c r="L82" s="17">
        <f t="shared" si="27"/>
        <v>0</v>
      </c>
      <c r="M82" s="17">
        <f>SUM(M77:M81)</f>
        <v>0</v>
      </c>
    </row>
    <row r="83" spans="1:13" x14ac:dyDescent="0.3">
      <c r="A83" s="10" t="s">
        <v>61</v>
      </c>
      <c r="B83" s="10" t="s">
        <v>16</v>
      </c>
      <c r="C83" s="8">
        <v>44966</v>
      </c>
      <c r="D83" s="10" t="s">
        <v>102</v>
      </c>
      <c r="E83" s="9">
        <v>44951</v>
      </c>
      <c r="F83" s="11" t="s">
        <v>58</v>
      </c>
      <c r="G83" s="11"/>
      <c r="H83" s="11"/>
      <c r="I83" s="11">
        <v>220.59</v>
      </c>
      <c r="J83" s="11">
        <f>5.5+6.75</f>
        <v>12.25</v>
      </c>
      <c r="K83" s="11">
        <v>19.39</v>
      </c>
      <c r="L83" s="11"/>
      <c r="M83" s="11">
        <f>SUM(G83:L83)</f>
        <v>252.23000000000002</v>
      </c>
    </row>
    <row r="84" spans="1:13" x14ac:dyDescent="0.3">
      <c r="A84" s="10" t="s">
        <v>61</v>
      </c>
      <c r="B84" s="10" t="s">
        <v>16</v>
      </c>
      <c r="C84" s="8">
        <v>44967</v>
      </c>
      <c r="D84" s="8" t="s">
        <v>104</v>
      </c>
      <c r="E84" s="9">
        <v>44963</v>
      </c>
      <c r="F84" s="11" t="s">
        <v>58</v>
      </c>
      <c r="G84" s="11"/>
      <c r="H84" s="11"/>
      <c r="I84" s="11">
        <v>220.59</v>
      </c>
      <c r="J84" s="11">
        <f>5.5+6.75</f>
        <v>12.25</v>
      </c>
      <c r="K84" s="11">
        <v>20.3</v>
      </c>
      <c r="L84" s="11"/>
      <c r="M84" s="11">
        <f t="shared" ref="M84:M87" si="28">SUM(G84:L84)</f>
        <v>253.14000000000001</v>
      </c>
    </row>
    <row r="85" spans="1:13" x14ac:dyDescent="0.3">
      <c r="A85" s="10" t="s">
        <v>61</v>
      </c>
      <c r="B85" s="10" t="s">
        <v>16</v>
      </c>
      <c r="C85" s="8"/>
      <c r="D85" s="8"/>
      <c r="E85" s="9"/>
      <c r="F85" s="11"/>
      <c r="G85" s="11"/>
      <c r="H85" s="11"/>
      <c r="I85" s="11">
        <v>0</v>
      </c>
      <c r="J85" s="11">
        <v>0</v>
      </c>
      <c r="K85" s="11">
        <v>0</v>
      </c>
      <c r="L85" s="11"/>
      <c r="M85" s="11">
        <f t="shared" si="28"/>
        <v>0</v>
      </c>
    </row>
    <row r="86" spans="1:13" x14ac:dyDescent="0.3">
      <c r="A86" s="10" t="s">
        <v>61</v>
      </c>
      <c r="B86" s="10" t="s">
        <v>16</v>
      </c>
      <c r="C86" s="8"/>
      <c r="D86" s="8"/>
      <c r="E86" s="9"/>
      <c r="F86" s="11"/>
      <c r="G86" s="11"/>
      <c r="H86" s="11"/>
      <c r="I86" s="11"/>
      <c r="J86" s="11"/>
      <c r="K86" s="11"/>
      <c r="L86" s="11"/>
      <c r="M86" s="11">
        <f t="shared" si="28"/>
        <v>0</v>
      </c>
    </row>
    <row r="87" spans="1:13" x14ac:dyDescent="0.3">
      <c r="A87" s="10" t="s">
        <v>61</v>
      </c>
      <c r="B87" s="10" t="s">
        <v>16</v>
      </c>
      <c r="C87" s="8"/>
      <c r="D87" s="8"/>
      <c r="E87" s="9"/>
      <c r="F87" s="11"/>
      <c r="G87" s="11"/>
      <c r="H87" s="11"/>
      <c r="I87" s="11"/>
      <c r="J87" s="11"/>
      <c r="K87" s="11"/>
      <c r="L87" s="11"/>
      <c r="M87" s="11">
        <f t="shared" si="28"/>
        <v>0</v>
      </c>
    </row>
    <row r="88" spans="1:13" x14ac:dyDescent="0.3">
      <c r="A88" s="12" t="s">
        <v>61</v>
      </c>
      <c r="B88" s="13"/>
      <c r="C88" s="14"/>
      <c r="D88" s="15"/>
      <c r="E88" s="16"/>
      <c r="F88" s="13"/>
      <c r="G88" s="17">
        <f>SUBTOTAL(9,G83:G87)</f>
        <v>0</v>
      </c>
      <c r="H88" s="17">
        <f t="shared" ref="H88:L88" si="29">SUBTOTAL(9,H83:H87)</f>
        <v>0</v>
      </c>
      <c r="I88" s="17">
        <f t="shared" si="29"/>
        <v>441.18</v>
      </c>
      <c r="J88" s="17">
        <f t="shared" si="29"/>
        <v>24.5</v>
      </c>
      <c r="K88" s="17">
        <f t="shared" si="29"/>
        <v>39.69</v>
      </c>
      <c r="L88" s="17">
        <f t="shared" si="29"/>
        <v>0</v>
      </c>
      <c r="M88" s="17">
        <f>SUBTOTAL(9,M83:M87)</f>
        <v>505.37</v>
      </c>
    </row>
    <row r="89" spans="1:13" x14ac:dyDescent="0.3">
      <c r="A89" s="10" t="s">
        <v>70</v>
      </c>
      <c r="B89" s="10" t="s">
        <v>16</v>
      </c>
      <c r="C89" s="8"/>
      <c r="D89" s="10"/>
      <c r="E89" s="9"/>
      <c r="F89" s="11"/>
      <c r="G89" s="11"/>
      <c r="H89" s="11"/>
      <c r="I89" s="11">
        <v>0</v>
      </c>
      <c r="J89" s="11">
        <v>0</v>
      </c>
      <c r="K89" s="11">
        <v>0</v>
      </c>
      <c r="L89" s="11"/>
      <c r="M89" s="11">
        <f>SUM(G89:L89)</f>
        <v>0</v>
      </c>
    </row>
    <row r="90" spans="1:13" x14ac:dyDescent="0.3">
      <c r="A90" s="10" t="s">
        <v>70</v>
      </c>
      <c r="B90" s="10" t="s">
        <v>16</v>
      </c>
      <c r="C90" s="8"/>
      <c r="D90" s="8"/>
      <c r="E90" s="9"/>
      <c r="F90" s="11"/>
      <c r="G90" s="11"/>
      <c r="H90" s="11"/>
      <c r="I90" s="11">
        <v>0</v>
      </c>
      <c r="J90" s="11">
        <v>0</v>
      </c>
      <c r="K90" s="11">
        <v>0</v>
      </c>
      <c r="L90" s="11"/>
      <c r="M90" s="11">
        <f t="shared" ref="M90:M93" si="30">SUM(G90:L90)</f>
        <v>0</v>
      </c>
    </row>
    <row r="91" spans="1:13" x14ac:dyDescent="0.3">
      <c r="A91" s="10" t="s">
        <v>70</v>
      </c>
      <c r="B91" s="10" t="s">
        <v>16</v>
      </c>
      <c r="C91" s="8"/>
      <c r="D91" s="8"/>
      <c r="E91" s="9"/>
      <c r="F91" s="11"/>
      <c r="G91" s="11"/>
      <c r="H91" s="11"/>
      <c r="I91" s="11">
        <v>0</v>
      </c>
      <c r="J91" s="11">
        <v>0</v>
      </c>
      <c r="K91" s="11">
        <v>0</v>
      </c>
      <c r="L91" s="11"/>
      <c r="M91" s="11">
        <f t="shared" si="30"/>
        <v>0</v>
      </c>
    </row>
    <row r="92" spans="1:13" x14ac:dyDescent="0.3">
      <c r="A92" s="10" t="s">
        <v>70</v>
      </c>
      <c r="B92" s="10" t="s">
        <v>16</v>
      </c>
      <c r="C92" s="8"/>
      <c r="D92" s="8"/>
      <c r="E92" s="9"/>
      <c r="F92" s="11"/>
      <c r="G92" s="11"/>
      <c r="H92" s="11"/>
      <c r="I92" s="11"/>
      <c r="J92" s="11"/>
      <c r="K92" s="11"/>
      <c r="L92" s="11"/>
      <c r="M92" s="11">
        <f t="shared" si="30"/>
        <v>0</v>
      </c>
    </row>
    <row r="93" spans="1:13" x14ac:dyDescent="0.3">
      <c r="A93" s="10" t="s">
        <v>70</v>
      </c>
      <c r="B93" s="10" t="s">
        <v>16</v>
      </c>
      <c r="C93" s="8"/>
      <c r="D93" s="8"/>
      <c r="E93" s="9"/>
      <c r="F93" s="11"/>
      <c r="G93" s="11"/>
      <c r="H93" s="11"/>
      <c r="I93" s="11"/>
      <c r="J93" s="11"/>
      <c r="K93" s="11"/>
      <c r="L93" s="11"/>
      <c r="M93" s="11">
        <f t="shared" si="30"/>
        <v>0</v>
      </c>
    </row>
    <row r="94" spans="1:13" x14ac:dyDescent="0.3">
      <c r="A94" s="12" t="s">
        <v>70</v>
      </c>
      <c r="B94" s="13"/>
      <c r="C94" s="14"/>
      <c r="D94" s="15"/>
      <c r="E94" s="16"/>
      <c r="F94" s="13"/>
      <c r="G94" s="17">
        <f>SUBTOTAL(9,G89:G93)</f>
        <v>0</v>
      </c>
      <c r="H94" s="17">
        <f t="shared" ref="H94:L94" si="31">SUBTOTAL(9,H89:H93)</f>
        <v>0</v>
      </c>
      <c r="I94" s="17">
        <f t="shared" si="31"/>
        <v>0</v>
      </c>
      <c r="J94" s="17">
        <f t="shared" si="31"/>
        <v>0</v>
      </c>
      <c r="K94" s="17">
        <f t="shared" si="31"/>
        <v>0</v>
      </c>
      <c r="L94" s="17">
        <f t="shared" si="31"/>
        <v>0</v>
      </c>
      <c r="M94" s="17">
        <f>SUBTOTAL(9,M89:M93)</f>
        <v>0</v>
      </c>
    </row>
    <row r="95" spans="1:13" x14ac:dyDescent="0.3">
      <c r="A95" s="10" t="s">
        <v>71</v>
      </c>
      <c r="B95" s="10" t="s">
        <v>16</v>
      </c>
      <c r="C95" s="8">
        <v>45007</v>
      </c>
      <c r="D95" s="10" t="s">
        <v>114</v>
      </c>
      <c r="E95" s="9">
        <v>45006</v>
      </c>
      <c r="F95" s="11" t="s">
        <v>58</v>
      </c>
      <c r="G95" s="11"/>
      <c r="H95" s="11"/>
      <c r="I95" s="11">
        <v>0</v>
      </c>
      <c r="J95" s="11">
        <v>0</v>
      </c>
      <c r="K95" s="11">
        <v>130</v>
      </c>
      <c r="L95" s="11"/>
      <c r="M95" s="11">
        <f>SUM(G95:L95)</f>
        <v>130</v>
      </c>
    </row>
    <row r="96" spans="1:13" x14ac:dyDescent="0.3">
      <c r="A96" s="10" t="s">
        <v>71</v>
      </c>
      <c r="B96" s="10" t="s">
        <v>16</v>
      </c>
      <c r="C96" s="8">
        <v>45007</v>
      </c>
      <c r="D96" s="8" t="s">
        <v>116</v>
      </c>
      <c r="E96" s="9">
        <v>45012</v>
      </c>
      <c r="F96" s="11" t="s">
        <v>115</v>
      </c>
      <c r="G96" s="11"/>
      <c r="H96" s="11"/>
      <c r="I96" s="11">
        <f>41.1+14+21.2</f>
        <v>76.3</v>
      </c>
      <c r="J96" s="11">
        <v>0</v>
      </c>
      <c r="K96" s="11">
        <v>0</v>
      </c>
      <c r="L96" s="11"/>
      <c r="M96" s="11">
        <f t="shared" ref="M96:M99" si="32">SUM(G96:L96)</f>
        <v>76.3</v>
      </c>
    </row>
    <row r="97" spans="1:13" x14ac:dyDescent="0.3">
      <c r="A97" s="10" t="s">
        <v>71</v>
      </c>
      <c r="B97" s="10" t="s">
        <v>16</v>
      </c>
      <c r="C97" s="8"/>
      <c r="D97" s="8"/>
      <c r="E97" s="9"/>
      <c r="F97" s="11"/>
      <c r="G97" s="11"/>
      <c r="H97" s="11"/>
      <c r="I97" s="11">
        <v>0</v>
      </c>
      <c r="J97" s="11">
        <v>0</v>
      </c>
      <c r="K97" s="11">
        <v>0</v>
      </c>
      <c r="L97" s="11"/>
      <c r="M97" s="11">
        <f t="shared" si="32"/>
        <v>0</v>
      </c>
    </row>
    <row r="98" spans="1:13" x14ac:dyDescent="0.3">
      <c r="A98" s="10" t="s">
        <v>71</v>
      </c>
      <c r="B98" s="10" t="s">
        <v>16</v>
      </c>
      <c r="C98" s="8"/>
      <c r="D98" s="8"/>
      <c r="E98" s="9"/>
      <c r="F98" s="11"/>
      <c r="G98" s="11"/>
      <c r="H98" s="11"/>
      <c r="I98" s="11"/>
      <c r="J98" s="11"/>
      <c r="K98" s="11"/>
      <c r="L98" s="11"/>
      <c r="M98" s="11">
        <f t="shared" si="32"/>
        <v>0</v>
      </c>
    </row>
    <row r="99" spans="1:13" x14ac:dyDescent="0.3">
      <c r="A99" s="10" t="s">
        <v>71</v>
      </c>
      <c r="B99" s="10" t="s">
        <v>16</v>
      </c>
      <c r="C99" s="8"/>
      <c r="D99" s="8"/>
      <c r="E99" s="9"/>
      <c r="F99" s="11"/>
      <c r="G99" s="11"/>
      <c r="H99" s="11"/>
      <c r="I99" s="11"/>
      <c r="J99" s="11"/>
      <c r="K99" s="11"/>
      <c r="L99" s="11"/>
      <c r="M99" s="11">
        <f t="shared" si="32"/>
        <v>0</v>
      </c>
    </row>
    <row r="100" spans="1:13" x14ac:dyDescent="0.3">
      <c r="A100" s="12" t="s">
        <v>71</v>
      </c>
      <c r="B100" s="13"/>
      <c r="C100" s="14"/>
      <c r="D100" s="15"/>
      <c r="E100" s="16"/>
      <c r="F100" s="13"/>
      <c r="G100" s="17">
        <f>SUBTOTAL(9,G95:G99)</f>
        <v>0</v>
      </c>
      <c r="H100" s="17">
        <f t="shared" ref="H100:L100" si="33">SUBTOTAL(9,H95:H99)</f>
        <v>0</v>
      </c>
      <c r="I100" s="17">
        <f t="shared" si="33"/>
        <v>76.3</v>
      </c>
      <c r="J100" s="17">
        <f t="shared" si="33"/>
        <v>0</v>
      </c>
      <c r="K100" s="17">
        <f t="shared" si="33"/>
        <v>130</v>
      </c>
      <c r="L100" s="17">
        <f t="shared" si="33"/>
        <v>0</v>
      </c>
      <c r="M100" s="17">
        <f>SUBTOTAL(9,M95:M99)</f>
        <v>206.3</v>
      </c>
    </row>
    <row r="101" spans="1:13" x14ac:dyDescent="0.3">
      <c r="A101" s="10" t="s">
        <v>57</v>
      </c>
      <c r="B101" s="10" t="s">
        <v>16</v>
      </c>
      <c r="C101" s="8"/>
      <c r="D101" s="10"/>
      <c r="E101" s="9"/>
      <c r="F101" s="11"/>
      <c r="G101" s="11"/>
      <c r="H101" s="11"/>
      <c r="I101" s="11">
        <v>0</v>
      </c>
      <c r="J101" s="11">
        <v>0</v>
      </c>
      <c r="K101" s="11">
        <v>0</v>
      </c>
      <c r="L101" s="11"/>
      <c r="M101" s="11">
        <f>SUM(G101:L101)</f>
        <v>0</v>
      </c>
    </row>
    <row r="102" spans="1:13" x14ac:dyDescent="0.3">
      <c r="A102" s="10" t="s">
        <v>57</v>
      </c>
      <c r="B102" s="10" t="s">
        <v>16</v>
      </c>
      <c r="C102" s="8"/>
      <c r="D102" s="8"/>
      <c r="E102" s="9"/>
      <c r="F102" s="11"/>
      <c r="G102" s="11"/>
      <c r="H102" s="11"/>
      <c r="I102" s="11">
        <v>0</v>
      </c>
      <c r="J102" s="11">
        <v>0</v>
      </c>
      <c r="K102" s="11">
        <v>0</v>
      </c>
      <c r="L102" s="11"/>
      <c r="M102" s="11">
        <f t="shared" ref="M102:M105" si="34">SUM(G102:L102)</f>
        <v>0</v>
      </c>
    </row>
    <row r="103" spans="1:13" x14ac:dyDescent="0.3">
      <c r="A103" s="10" t="s">
        <v>57</v>
      </c>
      <c r="B103" s="10" t="s">
        <v>16</v>
      </c>
      <c r="C103" s="8"/>
      <c r="D103" s="8"/>
      <c r="E103" s="9"/>
      <c r="F103" s="11"/>
      <c r="G103" s="11"/>
      <c r="H103" s="11"/>
      <c r="I103" s="11">
        <v>0</v>
      </c>
      <c r="J103" s="11">
        <v>0</v>
      </c>
      <c r="K103" s="11">
        <v>0</v>
      </c>
      <c r="L103" s="11"/>
      <c r="M103" s="11">
        <f t="shared" si="34"/>
        <v>0</v>
      </c>
    </row>
    <row r="104" spans="1:13" x14ac:dyDescent="0.3">
      <c r="A104" s="10" t="s">
        <v>57</v>
      </c>
      <c r="B104" s="10" t="s">
        <v>16</v>
      </c>
      <c r="C104" s="8"/>
      <c r="D104" s="8"/>
      <c r="E104" s="9"/>
      <c r="F104" s="11"/>
      <c r="G104" s="11"/>
      <c r="H104" s="11"/>
      <c r="I104" s="11"/>
      <c r="J104" s="11"/>
      <c r="K104" s="11"/>
      <c r="L104" s="11"/>
      <c r="M104" s="11">
        <f t="shared" si="34"/>
        <v>0</v>
      </c>
    </row>
    <row r="105" spans="1:13" x14ac:dyDescent="0.3">
      <c r="A105" s="10" t="s">
        <v>57</v>
      </c>
      <c r="B105" s="10" t="s">
        <v>16</v>
      </c>
      <c r="C105" s="8"/>
      <c r="D105" s="8"/>
      <c r="E105" s="9"/>
      <c r="F105" s="11"/>
      <c r="G105" s="11"/>
      <c r="H105" s="11"/>
      <c r="I105" s="11"/>
      <c r="J105" s="11"/>
      <c r="K105" s="11"/>
      <c r="L105" s="11"/>
      <c r="M105" s="11">
        <f t="shared" si="34"/>
        <v>0</v>
      </c>
    </row>
    <row r="106" spans="1:13" x14ac:dyDescent="0.3">
      <c r="A106" s="12" t="s">
        <v>57</v>
      </c>
      <c r="B106" s="13"/>
      <c r="C106" s="14"/>
      <c r="D106" s="15"/>
      <c r="E106" s="16"/>
      <c r="F106" s="13"/>
      <c r="G106" s="17">
        <f>SUBTOTAL(9,G101:G105)</f>
        <v>0</v>
      </c>
      <c r="H106" s="17">
        <f t="shared" ref="H106:L106" si="35">SUBTOTAL(9,H101:H105)</f>
        <v>0</v>
      </c>
      <c r="I106" s="17">
        <f t="shared" si="35"/>
        <v>0</v>
      </c>
      <c r="J106" s="17">
        <f t="shared" si="35"/>
        <v>0</v>
      </c>
      <c r="K106" s="17">
        <f t="shared" si="35"/>
        <v>0</v>
      </c>
      <c r="L106" s="17">
        <f t="shared" si="35"/>
        <v>0</v>
      </c>
      <c r="M106" s="17">
        <f>SUBTOTAL(9,M101:M105)</f>
        <v>0</v>
      </c>
    </row>
    <row r="107" spans="1:13" x14ac:dyDescent="0.3">
      <c r="A107" s="10" t="s">
        <v>72</v>
      </c>
      <c r="B107" s="10" t="s">
        <v>16</v>
      </c>
      <c r="C107" s="8"/>
      <c r="D107" s="10"/>
      <c r="E107" s="9"/>
      <c r="F107" s="11"/>
      <c r="G107" s="11"/>
      <c r="H107" s="11"/>
      <c r="I107" s="11">
        <v>0</v>
      </c>
      <c r="J107" s="11">
        <v>0</v>
      </c>
      <c r="K107" s="11">
        <v>0</v>
      </c>
      <c r="L107" s="11"/>
      <c r="M107" s="11">
        <f>SUM(G107:L107)</f>
        <v>0</v>
      </c>
    </row>
    <row r="108" spans="1:13" x14ac:dyDescent="0.3">
      <c r="A108" s="10" t="s">
        <v>72</v>
      </c>
      <c r="B108" s="10" t="s">
        <v>16</v>
      </c>
      <c r="C108" s="8"/>
      <c r="D108" s="8"/>
      <c r="E108" s="9"/>
      <c r="F108" s="11"/>
      <c r="G108" s="11"/>
      <c r="H108" s="11"/>
      <c r="I108" s="11">
        <v>0</v>
      </c>
      <c r="J108" s="11">
        <v>0</v>
      </c>
      <c r="K108" s="11">
        <v>0</v>
      </c>
      <c r="L108" s="11"/>
      <c r="M108" s="11">
        <f t="shared" ref="M108:M111" si="36">SUM(G108:L108)</f>
        <v>0</v>
      </c>
    </row>
    <row r="109" spans="1:13" x14ac:dyDescent="0.3">
      <c r="A109" s="10" t="s">
        <v>72</v>
      </c>
      <c r="B109" s="10" t="s">
        <v>16</v>
      </c>
      <c r="C109" s="8"/>
      <c r="D109" s="8"/>
      <c r="E109" s="9"/>
      <c r="F109" s="11"/>
      <c r="G109" s="11"/>
      <c r="H109" s="11"/>
      <c r="I109" s="11">
        <v>0</v>
      </c>
      <c r="J109" s="11">
        <v>0</v>
      </c>
      <c r="K109" s="11">
        <v>0</v>
      </c>
      <c r="L109" s="11"/>
      <c r="M109" s="11">
        <f t="shared" si="36"/>
        <v>0</v>
      </c>
    </row>
    <row r="110" spans="1:13" x14ac:dyDescent="0.3">
      <c r="A110" s="10" t="s">
        <v>72</v>
      </c>
      <c r="B110" s="10" t="s">
        <v>16</v>
      </c>
      <c r="C110" s="8"/>
      <c r="D110" s="8"/>
      <c r="E110" s="9"/>
      <c r="F110" s="11"/>
      <c r="G110" s="11"/>
      <c r="H110" s="11"/>
      <c r="I110" s="11"/>
      <c r="J110" s="11"/>
      <c r="K110" s="11"/>
      <c r="L110" s="11"/>
      <c r="M110" s="11">
        <f t="shared" si="36"/>
        <v>0</v>
      </c>
    </row>
    <row r="111" spans="1:13" x14ac:dyDescent="0.3">
      <c r="A111" s="10" t="s">
        <v>72</v>
      </c>
      <c r="B111" s="10" t="s">
        <v>16</v>
      </c>
      <c r="C111" s="8"/>
      <c r="D111" s="8"/>
      <c r="E111" s="9"/>
      <c r="F111" s="11"/>
      <c r="G111" s="11"/>
      <c r="H111" s="11"/>
      <c r="I111" s="11"/>
      <c r="J111" s="11"/>
      <c r="K111" s="11"/>
      <c r="L111" s="11"/>
      <c r="M111" s="11">
        <f t="shared" si="36"/>
        <v>0</v>
      </c>
    </row>
    <row r="112" spans="1:13" x14ac:dyDescent="0.3">
      <c r="A112" s="12" t="s">
        <v>72</v>
      </c>
      <c r="B112" s="13"/>
      <c r="C112" s="14"/>
      <c r="D112" s="15"/>
      <c r="E112" s="16"/>
      <c r="F112" s="13"/>
      <c r="G112" s="17">
        <f>SUBTOTAL(9,G107:G111)</f>
        <v>0</v>
      </c>
      <c r="H112" s="17">
        <f t="shared" ref="H112:L112" si="37">SUBTOTAL(9,H107:H111)</f>
        <v>0</v>
      </c>
      <c r="I112" s="17">
        <f t="shared" si="37"/>
        <v>0</v>
      </c>
      <c r="J112" s="17">
        <f t="shared" si="37"/>
        <v>0</v>
      </c>
      <c r="K112" s="17">
        <f t="shared" si="37"/>
        <v>0</v>
      </c>
      <c r="L112" s="17">
        <f t="shared" si="37"/>
        <v>0</v>
      </c>
      <c r="M112" s="17">
        <f>SUBTOTAL(9,M107:M111)</f>
        <v>0</v>
      </c>
    </row>
    <row r="113" spans="1:18" ht="17.25" thickBot="1" x14ac:dyDescent="0.35">
      <c r="A113" s="20"/>
      <c r="B113" s="20"/>
      <c r="C113" s="21"/>
      <c r="D113" s="20"/>
      <c r="E113" s="20"/>
      <c r="F113" s="22"/>
      <c r="G113" s="23">
        <f t="shared" ref="G113:M113" si="38">G8+G14+G20+G31+G37+G43+G48+G54+G60+G65+G70+G76+G82+G88+G94+G100+G106+G112</f>
        <v>0</v>
      </c>
      <c r="H113" s="23">
        <f t="shared" si="38"/>
        <v>408.3</v>
      </c>
      <c r="I113" s="23">
        <f t="shared" si="38"/>
        <v>3371.8399999999997</v>
      </c>
      <c r="J113" s="23">
        <f t="shared" si="38"/>
        <v>24.5</v>
      </c>
      <c r="K113" s="23">
        <f t="shared" si="38"/>
        <v>919.55</v>
      </c>
      <c r="L113" s="23">
        <f t="shared" si="38"/>
        <v>0</v>
      </c>
      <c r="M113" s="23">
        <f t="shared" si="38"/>
        <v>4724.1900000000005</v>
      </c>
    </row>
    <row r="114" spans="1:18" ht="17.25" thickTop="1" x14ac:dyDescent="0.3">
      <c r="A114" s="24"/>
      <c r="B114" s="24"/>
      <c r="C114" s="25"/>
      <c r="D114" s="24"/>
      <c r="E114" s="24"/>
      <c r="F114" s="24"/>
      <c r="G114" s="26"/>
      <c r="H114" s="26"/>
      <c r="I114" s="26"/>
      <c r="J114" s="26"/>
      <c r="K114" s="26"/>
      <c r="L114" s="26"/>
      <c r="M114" s="26"/>
      <c r="O114" s="57"/>
      <c r="R114" s="28"/>
    </row>
    <row r="115" spans="1:18" x14ac:dyDescent="0.3">
      <c r="E115" s="29"/>
      <c r="F115" s="29"/>
      <c r="N115" s="27"/>
      <c r="O115" s="57"/>
    </row>
    <row r="116" spans="1:18" ht="17.25" thickBot="1" x14ac:dyDescent="0.35">
      <c r="A116" s="24"/>
      <c r="B116" s="24"/>
      <c r="C116" s="25"/>
      <c r="D116" s="24"/>
      <c r="E116" s="24"/>
      <c r="F116" s="24"/>
      <c r="G116" s="26"/>
      <c r="H116" s="26"/>
      <c r="I116" s="26"/>
      <c r="J116" s="26"/>
      <c r="K116" s="26"/>
      <c r="L116" s="26"/>
      <c r="M116" s="26"/>
      <c r="O116" s="57"/>
    </row>
    <row r="117" spans="1:18" ht="17.25" thickBot="1" x14ac:dyDescent="0.35">
      <c r="A117" s="24"/>
      <c r="B117" s="24"/>
      <c r="C117" s="24"/>
      <c r="D117" s="24"/>
      <c r="E117" s="24"/>
      <c r="F117" s="30" t="s">
        <v>18</v>
      </c>
      <c r="G117" s="31"/>
      <c r="H117" s="31"/>
      <c r="I117" s="31"/>
      <c r="J117" s="31"/>
      <c r="K117" s="31"/>
      <c r="L117" s="31"/>
      <c r="M117" s="32"/>
    </row>
    <row r="118" spans="1:18" ht="52.5" x14ac:dyDescent="0.3">
      <c r="A118" s="24"/>
      <c r="B118" s="24"/>
      <c r="C118" s="24"/>
      <c r="D118" s="24"/>
      <c r="E118" s="24"/>
      <c r="F118" s="33"/>
      <c r="G118" s="34" t="s">
        <v>6</v>
      </c>
      <c r="H118" s="35" t="s">
        <v>19</v>
      </c>
      <c r="I118" s="35" t="s">
        <v>20</v>
      </c>
      <c r="J118" s="35" t="s">
        <v>21</v>
      </c>
      <c r="K118" s="35" t="s">
        <v>10</v>
      </c>
      <c r="L118" s="35" t="s">
        <v>11</v>
      </c>
      <c r="M118" s="36" t="s">
        <v>22</v>
      </c>
    </row>
    <row r="119" spans="1:18" x14ac:dyDescent="0.3">
      <c r="A119" s="24"/>
      <c r="B119" s="24"/>
      <c r="C119" s="24"/>
      <c r="D119" s="24"/>
      <c r="E119" s="24"/>
      <c r="F119" s="37" t="s">
        <v>23</v>
      </c>
      <c r="G119" s="38">
        <f>G113-G120</f>
        <v>0</v>
      </c>
      <c r="H119" s="38">
        <f t="shared" ref="H119:M119" si="39">H113-H120</f>
        <v>408.3</v>
      </c>
      <c r="I119" s="38">
        <f>I113-I120</f>
        <v>1156.4299999999998</v>
      </c>
      <c r="J119" s="38">
        <f t="shared" si="39"/>
        <v>24.5</v>
      </c>
      <c r="K119" s="38">
        <f t="shared" si="39"/>
        <v>529.54999999999995</v>
      </c>
      <c r="L119" s="38">
        <f t="shared" si="39"/>
        <v>0</v>
      </c>
      <c r="M119" s="38">
        <f t="shared" si="39"/>
        <v>2118.7800000000007</v>
      </c>
    </row>
    <row r="120" spans="1:18" x14ac:dyDescent="0.3">
      <c r="A120" s="24"/>
      <c r="B120" s="24"/>
      <c r="C120" s="24"/>
      <c r="D120" s="24"/>
      <c r="E120" s="24"/>
      <c r="F120" s="37" t="s">
        <v>24</v>
      </c>
      <c r="G120" s="38">
        <f t="shared" ref="G120:L120" si="40">G8+G14+G20+G31</f>
        <v>0</v>
      </c>
      <c r="H120" s="38">
        <f t="shared" si="40"/>
        <v>0</v>
      </c>
      <c r="I120" s="38">
        <f t="shared" si="40"/>
        <v>2215.41</v>
      </c>
      <c r="J120" s="38">
        <f t="shared" si="40"/>
        <v>0</v>
      </c>
      <c r="K120" s="38">
        <f t="shared" si="40"/>
        <v>390</v>
      </c>
      <c r="L120" s="38">
        <f t="shared" si="40"/>
        <v>0</v>
      </c>
      <c r="M120" s="38">
        <f>SUM(G120:L120)</f>
        <v>2605.41</v>
      </c>
    </row>
    <row r="121" spans="1:18" x14ac:dyDescent="0.3">
      <c r="A121" s="24"/>
      <c r="B121" s="24"/>
      <c r="C121" s="24"/>
      <c r="D121" s="24"/>
      <c r="E121" s="24"/>
      <c r="F121" s="39" t="s">
        <v>25</v>
      </c>
      <c r="G121" s="40">
        <f t="shared" ref="G121:L121" si="41">SUM(G119:G120)</f>
        <v>0</v>
      </c>
      <c r="H121" s="40">
        <f t="shared" si="41"/>
        <v>408.3</v>
      </c>
      <c r="I121" s="40">
        <f t="shared" si="41"/>
        <v>3371.8399999999997</v>
      </c>
      <c r="J121" s="40">
        <f t="shared" si="41"/>
        <v>24.5</v>
      </c>
      <c r="K121" s="40">
        <f t="shared" si="41"/>
        <v>919.55</v>
      </c>
      <c r="L121" s="40">
        <f t="shared" si="41"/>
        <v>0</v>
      </c>
      <c r="M121" s="41">
        <f>SUM(G121:L121)</f>
        <v>4724.1899999999996</v>
      </c>
      <c r="N121" s="42"/>
    </row>
    <row r="122" spans="1:18" x14ac:dyDescent="0.3">
      <c r="A122" s="24"/>
      <c r="B122" s="24"/>
      <c r="C122" s="24"/>
      <c r="D122" s="24"/>
      <c r="E122" s="24"/>
      <c r="F122" s="37" t="s">
        <v>26</v>
      </c>
      <c r="G122" s="43" t="s">
        <v>27</v>
      </c>
      <c r="H122" s="43"/>
      <c r="I122" s="43" t="s">
        <v>27</v>
      </c>
      <c r="J122" s="43" t="s">
        <v>27</v>
      </c>
      <c r="K122" s="43" t="s">
        <v>27</v>
      </c>
      <c r="L122" s="43" t="s">
        <v>27</v>
      </c>
      <c r="M122" s="38">
        <f>SUM(G122:L122)</f>
        <v>0</v>
      </c>
    </row>
    <row r="123" spans="1:18" x14ac:dyDescent="0.3">
      <c r="A123" s="24"/>
      <c r="B123" s="24"/>
      <c r="C123" s="24"/>
      <c r="D123" s="24"/>
      <c r="E123" s="24"/>
      <c r="F123" s="37" t="s">
        <v>28</v>
      </c>
      <c r="G123" s="43" t="s">
        <v>27</v>
      </c>
      <c r="H123" s="44"/>
      <c r="I123" s="43" t="s">
        <v>27</v>
      </c>
      <c r="J123" s="43" t="s">
        <v>27</v>
      </c>
      <c r="K123" s="43" t="s">
        <v>27</v>
      </c>
      <c r="L123" s="43" t="s">
        <v>27</v>
      </c>
      <c r="M123" s="38">
        <f>SUM(G123:L123)</f>
        <v>0</v>
      </c>
    </row>
    <row r="124" spans="1:18" ht="17.25" thickBot="1" x14ac:dyDescent="0.35">
      <c r="A124" s="24"/>
      <c r="B124" s="24"/>
      <c r="C124" s="24"/>
      <c r="D124" s="24"/>
      <c r="E124" s="24"/>
      <c r="F124" s="45" t="s">
        <v>29</v>
      </c>
      <c r="G124" s="46">
        <f t="shared" ref="G124:L124" si="42">SUM(G121:G123)</f>
        <v>0</v>
      </c>
      <c r="H124" s="46">
        <f t="shared" si="42"/>
        <v>408.3</v>
      </c>
      <c r="I124" s="46">
        <f t="shared" si="42"/>
        <v>3371.8399999999997</v>
      </c>
      <c r="J124" s="46">
        <f t="shared" si="42"/>
        <v>24.5</v>
      </c>
      <c r="K124" s="46">
        <f t="shared" si="42"/>
        <v>919.55</v>
      </c>
      <c r="L124" s="46">
        <f t="shared" si="42"/>
        <v>0</v>
      </c>
      <c r="M124" s="47">
        <f>SUM(G124:L124)</f>
        <v>4724.1899999999996</v>
      </c>
    </row>
    <row r="125" spans="1:18" x14ac:dyDescent="0.3">
      <c r="A125" s="24"/>
      <c r="B125" s="24"/>
      <c r="C125" s="24"/>
      <c r="D125" s="24"/>
      <c r="E125" s="24"/>
      <c r="F125" s="24"/>
      <c r="G125" s="26"/>
      <c r="H125" s="26"/>
      <c r="I125" s="26"/>
      <c r="J125" s="26"/>
      <c r="K125" s="26"/>
      <c r="L125" s="26"/>
      <c r="M125" s="26"/>
    </row>
  </sheetData>
  <autoFilter ref="A2:M114" xr:uid="{141806F0-E076-46CC-B372-4E89CE2070C7}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22EB8-EC4C-40CD-BE5C-B708545DCA28}">
  <dimension ref="A1:O117"/>
  <sheetViews>
    <sheetView tabSelected="1" topLeftCell="A96" workbookViewId="0">
      <selection activeCell="J108" sqref="J108"/>
    </sheetView>
  </sheetViews>
  <sheetFormatPr defaultColWidth="9.140625" defaultRowHeight="16.5" x14ac:dyDescent="0.3"/>
  <cols>
    <col min="1" max="1" width="22.5703125" style="3" customWidth="1"/>
    <col min="2" max="2" width="29.85546875" style="3" customWidth="1"/>
    <col min="3" max="3" width="7.85546875" style="3" bestFit="1" customWidth="1"/>
    <col min="4" max="4" width="8.140625" style="3" customWidth="1"/>
    <col min="5" max="5" width="9.140625" style="3"/>
    <col min="6" max="6" width="10.7109375" style="3" customWidth="1"/>
    <col min="7" max="11" width="9.140625" style="3"/>
    <col min="12" max="12" width="10" style="56" customWidth="1"/>
    <col min="13" max="15" width="9.140625" style="3"/>
    <col min="16" max="16" width="17" style="3" customWidth="1"/>
    <col min="17" max="16384" width="9.140625" style="3"/>
  </cols>
  <sheetData>
    <row r="1" spans="1:12" ht="48.75" customHeight="1" x14ac:dyDescent="0.3">
      <c r="A1" s="63" t="s">
        <v>74</v>
      </c>
      <c r="B1" s="63"/>
      <c r="C1" s="63"/>
      <c r="D1" s="63"/>
      <c r="E1" s="63"/>
      <c r="F1" s="63"/>
      <c r="G1" s="63"/>
      <c r="H1" s="63"/>
      <c r="I1" s="63"/>
      <c r="J1" s="63"/>
    </row>
    <row r="2" spans="1:12" ht="52.5" x14ac:dyDescent="0.3">
      <c r="A2" s="4" t="s">
        <v>0</v>
      </c>
      <c r="B2" s="4" t="s">
        <v>1</v>
      </c>
      <c r="C2" s="4" t="s">
        <v>73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2" x14ac:dyDescent="0.3">
      <c r="A3" s="8" t="s">
        <v>13</v>
      </c>
      <c r="B3" s="8" t="s">
        <v>14</v>
      </c>
      <c r="C3" s="8" t="s">
        <v>43</v>
      </c>
      <c r="D3" s="11">
        <f>'Apr- June 2022'!G8</f>
        <v>0</v>
      </c>
      <c r="E3" s="11">
        <f>'Apr- June 2022'!H8</f>
        <v>0</v>
      </c>
      <c r="F3" s="11">
        <f>'Apr- June 2022'!I8</f>
        <v>87.65</v>
      </c>
      <c r="G3" s="11">
        <f>'Apr- June 2022'!J8</f>
        <v>0</v>
      </c>
      <c r="H3" s="11">
        <f>'Apr- June 2022'!K8</f>
        <v>0</v>
      </c>
      <c r="I3" s="11">
        <f>'Apr- June 2022'!L8</f>
        <v>0</v>
      </c>
      <c r="J3" s="11">
        <f>SUM(D3:I3)</f>
        <v>87.65</v>
      </c>
      <c r="L3" s="56" t="s">
        <v>59</v>
      </c>
    </row>
    <row r="4" spans="1:12" x14ac:dyDescent="0.3">
      <c r="A4" s="8" t="s">
        <v>13</v>
      </c>
      <c r="B4" s="8" t="s">
        <v>14</v>
      </c>
      <c r="C4" s="8" t="s">
        <v>42</v>
      </c>
      <c r="D4" s="11">
        <f>'Jul - Sep 2022'!G8</f>
        <v>0</v>
      </c>
      <c r="E4" s="11">
        <f>'Jul - Sep 2022'!H8</f>
        <v>0</v>
      </c>
      <c r="F4" s="11">
        <f>'Jul - Sep 2022'!I8</f>
        <v>0</v>
      </c>
      <c r="G4" s="11">
        <f>'Jul - Sep 2022'!J8</f>
        <v>0</v>
      </c>
      <c r="H4" s="11">
        <f>'Jul - Sep 2022'!K8</f>
        <v>0</v>
      </c>
      <c r="I4" s="11">
        <f>'Jul - Sep 2022'!L8</f>
        <v>0</v>
      </c>
      <c r="J4" s="11">
        <f>SUM(D4:I4)</f>
        <v>0</v>
      </c>
    </row>
    <row r="5" spans="1:12" x14ac:dyDescent="0.3">
      <c r="A5" s="8" t="s">
        <v>13</v>
      </c>
      <c r="B5" s="8" t="s">
        <v>14</v>
      </c>
      <c r="C5" s="8" t="s">
        <v>41</v>
      </c>
      <c r="D5" s="11">
        <f>'Oct - Dec 2022'!G8</f>
        <v>0</v>
      </c>
      <c r="E5" s="11">
        <f>'Oct - Dec 2022'!H8</f>
        <v>0</v>
      </c>
      <c r="F5" s="11">
        <f>'Oct - Dec 2022'!I8</f>
        <v>0</v>
      </c>
      <c r="G5" s="11">
        <f>'Oct - Dec 2022'!J8</f>
        <v>0</v>
      </c>
      <c r="H5" s="11">
        <f>'Oct - Dec 2022'!K8</f>
        <v>0</v>
      </c>
      <c r="I5" s="11">
        <f>'Oct - Dec 2022'!L8</f>
        <v>0</v>
      </c>
      <c r="J5" s="11">
        <f>SUM(D5:I5)</f>
        <v>0</v>
      </c>
    </row>
    <row r="6" spans="1:12" x14ac:dyDescent="0.3">
      <c r="A6" s="8" t="s">
        <v>13</v>
      </c>
      <c r="B6" s="8" t="s">
        <v>14</v>
      </c>
      <c r="C6" s="8" t="s">
        <v>40</v>
      </c>
      <c r="D6" s="11">
        <f>'Jan - Mar 2023'!G8</f>
        <v>0</v>
      </c>
      <c r="E6" s="11">
        <f>'Jan - Mar 2023'!H8</f>
        <v>0</v>
      </c>
      <c r="F6" s="11">
        <f>'Jan - Mar 2023'!I8</f>
        <v>480.9</v>
      </c>
      <c r="G6" s="11">
        <f>'Jan - Mar 2023'!J8</f>
        <v>0</v>
      </c>
      <c r="H6" s="11">
        <f>'Jan - Mar 2023'!K8</f>
        <v>0</v>
      </c>
      <c r="I6" s="11">
        <f>'Jan - Mar 2023'!L8</f>
        <v>0</v>
      </c>
      <c r="J6" s="11">
        <f>SUM(D6:I6)</f>
        <v>480.9</v>
      </c>
    </row>
    <row r="7" spans="1:12" x14ac:dyDescent="0.3">
      <c r="A7" s="8"/>
      <c r="B7" s="8"/>
      <c r="C7" s="8"/>
      <c r="D7" s="11"/>
      <c r="E7" s="11"/>
      <c r="F7" s="11"/>
      <c r="G7" s="11"/>
      <c r="H7" s="11"/>
      <c r="I7" s="11"/>
      <c r="J7" s="11">
        <f>SUM(D7:I7)</f>
        <v>0</v>
      </c>
    </row>
    <row r="8" spans="1:12" x14ac:dyDescent="0.3">
      <c r="A8" s="12" t="s">
        <v>15</v>
      </c>
      <c r="B8" s="13" t="s">
        <v>14</v>
      </c>
      <c r="C8" s="13"/>
      <c r="D8" s="17">
        <f>SUBTOTAL(9,D3:D7)</f>
        <v>0</v>
      </c>
      <c r="E8" s="17">
        <f t="shared" ref="E8:J8" si="0">SUBTOTAL(9,E3:E7)</f>
        <v>0</v>
      </c>
      <c r="F8" s="17">
        <f t="shared" si="0"/>
        <v>568.54999999999995</v>
      </c>
      <c r="G8" s="17">
        <f t="shared" si="0"/>
        <v>0</v>
      </c>
      <c r="H8" s="17">
        <f t="shared" si="0"/>
        <v>0</v>
      </c>
      <c r="I8" s="17">
        <f t="shared" si="0"/>
        <v>0</v>
      </c>
      <c r="J8" s="17">
        <f t="shared" si="0"/>
        <v>568.54999999999995</v>
      </c>
    </row>
    <row r="9" spans="1:12" x14ac:dyDescent="0.3">
      <c r="A9" s="8" t="s">
        <v>31</v>
      </c>
      <c r="B9" s="8" t="s">
        <v>33</v>
      </c>
      <c r="C9" s="8" t="s">
        <v>43</v>
      </c>
      <c r="D9" s="11">
        <f>'Apr- June 2022'!G14</f>
        <v>0</v>
      </c>
      <c r="E9" s="11">
        <f>'Apr- June 2022'!H14</f>
        <v>0</v>
      </c>
      <c r="F9" s="11">
        <f>'Apr- June 2022'!I14</f>
        <v>108.25</v>
      </c>
      <c r="G9" s="11">
        <f>'Apr- June 2022'!J14</f>
        <v>0</v>
      </c>
      <c r="H9" s="11">
        <f>'Apr- June 2022'!K14</f>
        <v>320</v>
      </c>
      <c r="I9" s="11">
        <f>'Apr- June 2022'!L14</f>
        <v>339</v>
      </c>
      <c r="J9" s="11">
        <f>SUM(D9:I9)</f>
        <v>767.25</v>
      </c>
      <c r="L9" s="56" t="s">
        <v>59</v>
      </c>
    </row>
    <row r="10" spans="1:12" x14ac:dyDescent="0.3">
      <c r="A10" s="8" t="s">
        <v>31</v>
      </c>
      <c r="B10" s="8" t="s">
        <v>33</v>
      </c>
      <c r="C10" s="8" t="s">
        <v>42</v>
      </c>
      <c r="D10" s="11">
        <f>'Jul - Sep 2022'!G14</f>
        <v>0</v>
      </c>
      <c r="E10" s="11">
        <f>'Jul - Sep 2022'!H14</f>
        <v>0</v>
      </c>
      <c r="F10" s="11">
        <f>'Jul - Sep 2022'!I14</f>
        <v>0</v>
      </c>
      <c r="G10" s="11">
        <f>'Jul - Sep 2022'!J14</f>
        <v>0</v>
      </c>
      <c r="H10" s="11">
        <f>'Jul - Sep 2022'!K14</f>
        <v>0</v>
      </c>
      <c r="I10" s="11">
        <f>'Jul - Sep 2022'!L14</f>
        <v>0</v>
      </c>
      <c r="J10" s="11">
        <f t="shared" ref="J10:J13" si="1">SUM(D10:I10)</f>
        <v>0</v>
      </c>
    </row>
    <row r="11" spans="1:12" x14ac:dyDescent="0.3">
      <c r="A11" s="8" t="s">
        <v>31</v>
      </c>
      <c r="B11" s="8" t="s">
        <v>33</v>
      </c>
      <c r="C11" s="8" t="s">
        <v>41</v>
      </c>
      <c r="D11" s="11">
        <f>'Oct - Dec 2022'!G14</f>
        <v>0</v>
      </c>
      <c r="E11" s="11">
        <f>'Oct - Dec 2022'!H14</f>
        <v>0</v>
      </c>
      <c r="F11" s="11">
        <f>'Oct - Dec 2022'!I14</f>
        <v>0</v>
      </c>
      <c r="G11" s="11">
        <f>'Oct - Dec 2022'!J14</f>
        <v>35</v>
      </c>
      <c r="H11" s="11">
        <f>'Oct - Dec 2022'!K14</f>
        <v>13.18</v>
      </c>
      <c r="I11" s="11">
        <f>'Oct - Dec 2022'!L14</f>
        <v>0</v>
      </c>
      <c r="J11" s="11">
        <f t="shared" si="1"/>
        <v>48.18</v>
      </c>
    </row>
    <row r="12" spans="1:12" x14ac:dyDescent="0.3">
      <c r="A12" s="8" t="s">
        <v>31</v>
      </c>
      <c r="B12" s="8" t="s">
        <v>33</v>
      </c>
      <c r="C12" s="8" t="s">
        <v>40</v>
      </c>
      <c r="D12" s="11">
        <f>'Jan - Mar 2023'!G14</f>
        <v>0</v>
      </c>
      <c r="E12" s="11">
        <f>'Jan - Mar 2023'!H14</f>
        <v>0</v>
      </c>
      <c r="F12" s="11">
        <f>'Jan - Mar 2023'!I14</f>
        <v>0</v>
      </c>
      <c r="G12" s="11">
        <f>'Jan - Mar 2023'!J14</f>
        <v>0</v>
      </c>
      <c r="H12" s="11">
        <f>'Jan - Mar 2023'!K14</f>
        <v>0</v>
      </c>
      <c r="I12" s="11">
        <f>'Jan - Mar 2023'!L14</f>
        <v>0</v>
      </c>
      <c r="J12" s="11">
        <f t="shared" si="1"/>
        <v>0</v>
      </c>
    </row>
    <row r="13" spans="1:12" x14ac:dyDescent="0.3">
      <c r="A13" s="8"/>
      <c r="B13" s="8"/>
      <c r="C13" s="8"/>
      <c r="D13" s="11"/>
      <c r="E13" s="11"/>
      <c r="F13" s="11"/>
      <c r="G13" s="11"/>
      <c r="H13" s="11"/>
      <c r="I13" s="11"/>
      <c r="J13" s="11">
        <f t="shared" si="1"/>
        <v>0</v>
      </c>
    </row>
    <row r="14" spans="1:12" x14ac:dyDescent="0.3">
      <c r="A14" s="12" t="s">
        <v>80</v>
      </c>
      <c r="B14" s="13"/>
      <c r="C14" s="13"/>
      <c r="D14" s="17">
        <f>SUBTOTAL(9,D9:D13)</f>
        <v>0</v>
      </c>
      <c r="E14" s="17">
        <f t="shared" ref="E14:J14" si="2">SUBTOTAL(9,E9:E13)</f>
        <v>0</v>
      </c>
      <c r="F14" s="17">
        <f t="shared" si="2"/>
        <v>108.25</v>
      </c>
      <c r="G14" s="17">
        <f t="shared" si="2"/>
        <v>35</v>
      </c>
      <c r="H14" s="17">
        <f t="shared" si="2"/>
        <v>333.18</v>
      </c>
      <c r="I14" s="17">
        <f t="shared" si="2"/>
        <v>339</v>
      </c>
      <c r="J14" s="17">
        <f t="shared" si="2"/>
        <v>815.43</v>
      </c>
    </row>
    <row r="15" spans="1:12" x14ac:dyDescent="0.3">
      <c r="A15" s="8" t="s">
        <v>53</v>
      </c>
      <c r="B15" s="8" t="s">
        <v>32</v>
      </c>
      <c r="C15" s="8" t="s">
        <v>43</v>
      </c>
      <c r="D15" s="11">
        <f>'Apr- June 2022'!G20</f>
        <v>0</v>
      </c>
      <c r="E15" s="11">
        <f>'Apr- June 2022'!H20</f>
        <v>0</v>
      </c>
      <c r="F15" s="11">
        <f>'Apr- June 2022'!I20</f>
        <v>0</v>
      </c>
      <c r="G15" s="11">
        <f>'Apr- June 2022'!J20</f>
        <v>0</v>
      </c>
      <c r="H15" s="11">
        <f>'Apr- June 2022'!K20</f>
        <v>0</v>
      </c>
      <c r="I15" s="11">
        <f>'Apr- June 2022'!L20</f>
        <v>0</v>
      </c>
      <c r="J15" s="11">
        <f>SUM(D15:I15)</f>
        <v>0</v>
      </c>
    </row>
    <row r="16" spans="1:12" x14ac:dyDescent="0.3">
      <c r="A16" s="8" t="s">
        <v>53</v>
      </c>
      <c r="B16" s="8" t="s">
        <v>32</v>
      </c>
      <c r="C16" s="8" t="s">
        <v>42</v>
      </c>
      <c r="D16" s="11">
        <f>'Jul - Sep 2022'!G20</f>
        <v>0</v>
      </c>
      <c r="E16" s="11">
        <f>'Jul - Sep 2022'!H20</f>
        <v>0</v>
      </c>
      <c r="F16" s="11">
        <f>'Jul - Sep 2022'!I20</f>
        <v>0</v>
      </c>
      <c r="G16" s="11">
        <f>'Jul - Sep 2022'!J20</f>
        <v>0</v>
      </c>
      <c r="H16" s="11">
        <f>'Jul - Sep 2022'!K20</f>
        <v>0</v>
      </c>
      <c r="I16" s="11">
        <f>'Jul - Sep 2022'!L20</f>
        <v>0</v>
      </c>
      <c r="J16" s="11">
        <f t="shared" ref="J16:J19" si="3">SUM(D16:I16)</f>
        <v>0</v>
      </c>
    </row>
    <row r="17" spans="1:10" x14ac:dyDescent="0.3">
      <c r="A17" s="8" t="s">
        <v>53</v>
      </c>
      <c r="B17" s="8" t="s">
        <v>32</v>
      </c>
      <c r="C17" s="8" t="s">
        <v>41</v>
      </c>
      <c r="D17" s="11">
        <f>'Oct - Dec 2022'!G20</f>
        <v>0</v>
      </c>
      <c r="E17" s="11">
        <f>'Oct - Dec 2022'!H20</f>
        <v>0</v>
      </c>
      <c r="F17" s="11">
        <f>'Oct - Dec 2022'!I20</f>
        <v>0</v>
      </c>
      <c r="G17" s="11">
        <f>'Oct - Dec 2022'!J20</f>
        <v>0</v>
      </c>
      <c r="H17" s="11">
        <f>'Oct - Dec 2022'!K20</f>
        <v>0</v>
      </c>
      <c r="I17" s="11">
        <f>'Oct - Dec 2022'!L20</f>
        <v>0</v>
      </c>
      <c r="J17" s="11">
        <f t="shared" si="3"/>
        <v>0</v>
      </c>
    </row>
    <row r="18" spans="1:10" x14ac:dyDescent="0.3">
      <c r="A18" s="8" t="s">
        <v>53</v>
      </c>
      <c r="B18" s="8" t="s">
        <v>32</v>
      </c>
      <c r="C18" s="8" t="s">
        <v>40</v>
      </c>
      <c r="D18" s="11">
        <f>'Jan - Mar 2023'!G20</f>
        <v>0</v>
      </c>
      <c r="E18" s="11">
        <f>'Jan - Mar 2023'!H20</f>
        <v>0</v>
      </c>
      <c r="F18" s="11">
        <f>'Jan - Mar 2023'!I20</f>
        <v>0</v>
      </c>
      <c r="G18" s="11">
        <f>'Jan - Mar 2023'!J20</f>
        <v>0</v>
      </c>
      <c r="H18" s="11">
        <f>'Jan - Mar 2023'!K20</f>
        <v>0</v>
      </c>
      <c r="I18" s="11">
        <f>'Jan - Mar 2023'!L20</f>
        <v>0</v>
      </c>
      <c r="J18" s="11">
        <f t="shared" si="3"/>
        <v>0</v>
      </c>
    </row>
    <row r="19" spans="1:10" x14ac:dyDescent="0.3">
      <c r="A19" s="8"/>
      <c r="B19" s="8"/>
      <c r="C19" s="8"/>
      <c r="D19" s="11"/>
      <c r="E19" s="11"/>
      <c r="F19" s="11">
        <v>0</v>
      </c>
      <c r="G19" s="11"/>
      <c r="H19" s="11"/>
      <c r="I19" s="11"/>
      <c r="J19" s="11">
        <f t="shared" si="3"/>
        <v>0</v>
      </c>
    </row>
    <row r="20" spans="1:10" x14ac:dyDescent="0.3">
      <c r="A20" s="12" t="s">
        <v>56</v>
      </c>
      <c r="B20" s="13"/>
      <c r="C20" s="13"/>
      <c r="D20" s="17">
        <f>SUBTOTAL(9,D15:D19)</f>
        <v>0</v>
      </c>
      <c r="E20" s="17">
        <f t="shared" ref="E20:J20" si="4">SUBTOTAL(9,E15:E19)</f>
        <v>0</v>
      </c>
      <c r="F20" s="17">
        <f t="shared" si="4"/>
        <v>0</v>
      </c>
      <c r="G20" s="17">
        <f t="shared" si="4"/>
        <v>0</v>
      </c>
      <c r="H20" s="17">
        <f t="shared" si="4"/>
        <v>0</v>
      </c>
      <c r="I20" s="17">
        <f t="shared" si="4"/>
        <v>0</v>
      </c>
      <c r="J20" s="17">
        <f t="shared" si="4"/>
        <v>0</v>
      </c>
    </row>
    <row r="21" spans="1:10" x14ac:dyDescent="0.3">
      <c r="A21" s="8" t="s">
        <v>36</v>
      </c>
      <c r="B21" s="8" t="s">
        <v>55</v>
      </c>
      <c r="C21" s="8" t="s">
        <v>43</v>
      </c>
      <c r="D21" s="11">
        <f>'Apr- June 2022'!G30</f>
        <v>0</v>
      </c>
      <c r="E21" s="11">
        <f>'Apr- June 2022'!H30</f>
        <v>0</v>
      </c>
      <c r="F21" s="11">
        <f>'Apr- June 2022'!I30</f>
        <v>1156</v>
      </c>
      <c r="G21" s="11">
        <f>'Apr- June 2022'!J30</f>
        <v>158.46</v>
      </c>
      <c r="H21" s="11">
        <f>'Apr- June 2022'!K30</f>
        <v>114.3</v>
      </c>
      <c r="I21" s="11">
        <f>'Apr- June 2022'!L30</f>
        <v>0</v>
      </c>
      <c r="J21" s="11">
        <f>SUM(D21:I21)</f>
        <v>1428.76</v>
      </c>
    </row>
    <row r="22" spans="1:10" x14ac:dyDescent="0.3">
      <c r="A22" s="8" t="s">
        <v>36</v>
      </c>
      <c r="B22" s="8" t="s">
        <v>55</v>
      </c>
      <c r="C22" s="8" t="s">
        <v>42</v>
      </c>
      <c r="D22" s="11">
        <f>'Jul - Sep 2022'!G28</f>
        <v>0</v>
      </c>
      <c r="E22" s="11">
        <f>'Jul - Sep 2022'!H28</f>
        <v>0</v>
      </c>
      <c r="F22" s="11">
        <f>'Jul - Sep 2022'!I28</f>
        <v>1156.1000000000001</v>
      </c>
      <c r="G22" s="11">
        <f>'Jul - Sep 2022'!J28</f>
        <v>0</v>
      </c>
      <c r="H22" s="11">
        <f>'Jul - Sep 2022'!K28</f>
        <v>0</v>
      </c>
      <c r="I22" s="11">
        <f>'Jul - Sep 2022'!L28</f>
        <v>0</v>
      </c>
      <c r="J22" s="11">
        <f>SUM(D22:I22)</f>
        <v>1156.1000000000001</v>
      </c>
    </row>
    <row r="23" spans="1:10" x14ac:dyDescent="0.3">
      <c r="A23" s="8" t="s">
        <v>36</v>
      </c>
      <c r="B23" s="8" t="s">
        <v>55</v>
      </c>
      <c r="C23" s="8" t="s">
        <v>41</v>
      </c>
      <c r="D23" s="11">
        <f>'Oct - Dec 2022'!G26</f>
        <v>199.18</v>
      </c>
      <c r="E23" s="11">
        <f>'Oct - Dec 2022'!H26</f>
        <v>0</v>
      </c>
      <c r="F23" s="11">
        <f>'Oct - Dec 2022'!I26</f>
        <v>491.9</v>
      </c>
      <c r="G23" s="11">
        <f>'Oct - Dec 2022'!J26</f>
        <v>0</v>
      </c>
      <c r="H23" s="11">
        <f>'Oct - Dec 2022'!K26</f>
        <v>93.5</v>
      </c>
      <c r="I23" s="11">
        <f>'Oct - Dec 2022'!L26</f>
        <v>0</v>
      </c>
      <c r="J23" s="11">
        <f>SUM(D23:I23)</f>
        <v>784.57999999999993</v>
      </c>
    </row>
    <row r="24" spans="1:10" x14ac:dyDescent="0.3">
      <c r="A24" s="8" t="s">
        <v>36</v>
      </c>
      <c r="B24" s="8" t="s">
        <v>55</v>
      </c>
      <c r="C24" s="8" t="s">
        <v>40</v>
      </c>
      <c r="D24" s="11">
        <f>'Jan - Mar 2023'!G31</f>
        <v>0</v>
      </c>
      <c r="E24" s="11">
        <f>'Jan - Mar 2023'!H31</f>
        <v>0</v>
      </c>
      <c r="F24" s="11">
        <f>'Jan - Mar 2023'!I31</f>
        <v>1734.51</v>
      </c>
      <c r="G24" s="11">
        <f>'Jan - Mar 2023'!J31</f>
        <v>0</v>
      </c>
      <c r="H24" s="11">
        <f>'Jan - Mar 2023'!K31</f>
        <v>390</v>
      </c>
      <c r="I24" s="11">
        <f>'Jan - Mar 2023'!L31</f>
        <v>0</v>
      </c>
      <c r="J24" s="11">
        <f>SUM(D24:I24)</f>
        <v>2124.5100000000002</v>
      </c>
    </row>
    <row r="25" spans="1:10" x14ac:dyDescent="0.3">
      <c r="A25" s="8"/>
      <c r="B25" s="8"/>
      <c r="C25" s="8"/>
      <c r="D25" s="11"/>
      <c r="E25" s="11"/>
      <c r="F25" s="11"/>
      <c r="G25" s="11"/>
      <c r="H25" s="11"/>
      <c r="I25" s="11"/>
      <c r="J25" s="11">
        <f>SUM(D25:I25)</f>
        <v>0</v>
      </c>
    </row>
    <row r="26" spans="1:10" x14ac:dyDescent="0.3">
      <c r="A26" s="12" t="s">
        <v>37</v>
      </c>
      <c r="B26" s="13"/>
      <c r="C26" s="13"/>
      <c r="D26" s="17">
        <f>SUBTOTAL(9,D21:D25)</f>
        <v>199.18</v>
      </c>
      <c r="E26" s="17">
        <f t="shared" ref="E26:J26" si="5">SUBTOTAL(9,E21:E25)</f>
        <v>0</v>
      </c>
      <c r="F26" s="17">
        <f t="shared" si="5"/>
        <v>4538.51</v>
      </c>
      <c r="G26" s="17">
        <f t="shared" si="5"/>
        <v>158.46</v>
      </c>
      <c r="H26" s="17">
        <f t="shared" si="5"/>
        <v>597.79999999999995</v>
      </c>
      <c r="I26" s="17">
        <f t="shared" si="5"/>
        <v>0</v>
      </c>
      <c r="J26" s="17">
        <f t="shared" si="5"/>
        <v>5493.9500000000007</v>
      </c>
    </row>
    <row r="27" spans="1:10" x14ac:dyDescent="0.3">
      <c r="A27" s="8" t="s">
        <v>60</v>
      </c>
      <c r="B27" s="8" t="s">
        <v>16</v>
      </c>
      <c r="C27" s="8" t="s">
        <v>43</v>
      </c>
      <c r="D27" s="11">
        <f>'Apr- June 2022'!G36</f>
        <v>0</v>
      </c>
      <c r="E27" s="11">
        <f>'Apr- June 2022'!H36</f>
        <v>0</v>
      </c>
      <c r="F27" s="11">
        <f>'Apr- June 2022'!I36</f>
        <v>20.100000000000001</v>
      </c>
      <c r="G27" s="11">
        <f>'Apr- June 2022'!J36</f>
        <v>78.039999999999992</v>
      </c>
      <c r="H27" s="11">
        <f>'Apr- June 2022'!K36</f>
        <v>0</v>
      </c>
      <c r="I27" s="11">
        <f>'Apr- June 2022'!L36</f>
        <v>0</v>
      </c>
      <c r="J27" s="11">
        <f>SUM(D27:I27)</f>
        <v>98.139999999999986</v>
      </c>
    </row>
    <row r="28" spans="1:10" x14ac:dyDescent="0.3">
      <c r="A28" s="8" t="s">
        <v>60</v>
      </c>
      <c r="B28" s="8" t="s">
        <v>16</v>
      </c>
      <c r="C28" s="8" t="s">
        <v>42</v>
      </c>
      <c r="D28" s="11">
        <f>'Jul - Sep 2022'!G34</f>
        <v>0</v>
      </c>
      <c r="E28" s="11">
        <f>'Jul - Sep 2022'!H34</f>
        <v>0</v>
      </c>
      <c r="F28" s="11">
        <f>'Jul - Sep 2022'!I34</f>
        <v>0</v>
      </c>
      <c r="G28" s="11">
        <f>'Jul - Sep 2022'!J34</f>
        <v>0</v>
      </c>
      <c r="H28" s="11">
        <f>'Jul - Sep 2022'!K34</f>
        <v>0</v>
      </c>
      <c r="I28" s="11">
        <f>'Jul - Sep 2022'!L34</f>
        <v>0</v>
      </c>
      <c r="J28" s="11">
        <f t="shared" ref="J28:J30" si="6">SUM(D28:I28)</f>
        <v>0</v>
      </c>
    </row>
    <row r="29" spans="1:10" x14ac:dyDescent="0.3">
      <c r="A29" s="8" t="s">
        <v>60</v>
      </c>
      <c r="B29" s="8" t="s">
        <v>16</v>
      </c>
      <c r="C29" s="8" t="s">
        <v>41</v>
      </c>
      <c r="D29" s="11">
        <f>'Oct - Dec 2022'!G32</f>
        <v>131.91</v>
      </c>
      <c r="E29" s="11">
        <f>'Oct - Dec 2022'!H32</f>
        <v>0</v>
      </c>
      <c r="F29" s="11">
        <f>'Oct - Dec 2022'!I32</f>
        <v>276.89999999999998</v>
      </c>
      <c r="G29" s="11">
        <f>'Oct - Dec 2022'!J32</f>
        <v>0</v>
      </c>
      <c r="H29" s="11">
        <f>'Oct - Dec 2022'!K32</f>
        <v>0</v>
      </c>
      <c r="I29" s="11">
        <f>'Oct - Dec 2022'!L32</f>
        <v>0</v>
      </c>
      <c r="J29" s="11">
        <f t="shared" si="6"/>
        <v>408.80999999999995</v>
      </c>
    </row>
    <row r="30" spans="1:10" x14ac:dyDescent="0.3">
      <c r="A30" s="8" t="s">
        <v>60</v>
      </c>
      <c r="B30" s="8" t="s">
        <v>16</v>
      </c>
      <c r="C30" s="8" t="s">
        <v>40</v>
      </c>
      <c r="D30" s="11">
        <f>'Jan - Mar 2023'!G37</f>
        <v>0</v>
      </c>
      <c r="E30" s="11">
        <f>'Jan - Mar 2023'!H37</f>
        <v>408.3</v>
      </c>
      <c r="F30" s="11">
        <f>'Jan - Mar 2023'!I37</f>
        <v>49.4</v>
      </c>
      <c r="G30" s="11">
        <f>'Jan - Mar 2023'!J37</f>
        <v>0</v>
      </c>
      <c r="H30" s="11">
        <f>'Jan - Mar 2023'!K37</f>
        <v>84</v>
      </c>
      <c r="I30" s="11">
        <f>'Jan - Mar 2023'!L37</f>
        <v>0</v>
      </c>
      <c r="J30" s="11">
        <f t="shared" si="6"/>
        <v>541.70000000000005</v>
      </c>
    </row>
    <row r="31" spans="1:10" x14ac:dyDescent="0.3">
      <c r="A31" s="8"/>
      <c r="B31" s="8"/>
      <c r="C31" s="8"/>
      <c r="D31" s="11"/>
      <c r="E31" s="11"/>
      <c r="F31" s="11"/>
      <c r="G31" s="11"/>
      <c r="H31" s="11"/>
      <c r="I31" s="11"/>
      <c r="J31" s="11"/>
    </row>
    <row r="32" spans="1:10" x14ac:dyDescent="0.3">
      <c r="A32" s="12" t="s">
        <v>60</v>
      </c>
      <c r="B32" s="13"/>
      <c r="C32" s="13"/>
      <c r="D32" s="17">
        <f t="shared" ref="D32:J32" si="7">SUBTOTAL(9,D27:D31)</f>
        <v>131.91</v>
      </c>
      <c r="E32" s="17">
        <f t="shared" si="7"/>
        <v>408.3</v>
      </c>
      <c r="F32" s="17">
        <f t="shared" si="7"/>
        <v>346.4</v>
      </c>
      <c r="G32" s="17">
        <f t="shared" si="7"/>
        <v>78.039999999999992</v>
      </c>
      <c r="H32" s="17">
        <f t="shared" si="7"/>
        <v>84</v>
      </c>
      <c r="I32" s="17">
        <f t="shared" si="7"/>
        <v>0</v>
      </c>
      <c r="J32" s="17">
        <f t="shared" si="7"/>
        <v>1048.6500000000001</v>
      </c>
    </row>
    <row r="33" spans="1:10" x14ac:dyDescent="0.3">
      <c r="A33" s="10" t="s">
        <v>62</v>
      </c>
      <c r="B33" s="8" t="s">
        <v>16</v>
      </c>
      <c r="C33" s="8" t="s">
        <v>43</v>
      </c>
      <c r="D33" s="11">
        <f>'Apr- June 2022'!G42</f>
        <v>0</v>
      </c>
      <c r="E33" s="11">
        <f>'Apr- June 2022'!H42</f>
        <v>0</v>
      </c>
      <c r="F33" s="11">
        <f>'Apr- June 2022'!I42</f>
        <v>3.6</v>
      </c>
      <c r="G33" s="11">
        <f>'Apr- June 2022'!J42</f>
        <v>0</v>
      </c>
      <c r="H33" s="11">
        <f>'Apr- June 2022'!K42</f>
        <v>0</v>
      </c>
      <c r="I33" s="11">
        <f>'Apr- June 2022'!L42</f>
        <v>0</v>
      </c>
      <c r="J33" s="11">
        <f>SUM(D33:I33)</f>
        <v>3.6</v>
      </c>
    </row>
    <row r="34" spans="1:10" x14ac:dyDescent="0.3">
      <c r="A34" s="10" t="s">
        <v>62</v>
      </c>
      <c r="B34" s="8" t="s">
        <v>16</v>
      </c>
      <c r="C34" s="8" t="s">
        <v>42</v>
      </c>
      <c r="D34" s="11">
        <f>'Jul - Sep 2022'!G40</f>
        <v>0</v>
      </c>
      <c r="E34" s="11">
        <f>'Jul - Sep 2022'!H40</f>
        <v>0</v>
      </c>
      <c r="F34" s="11">
        <f>'Jul - Sep 2022'!I40</f>
        <v>0</v>
      </c>
      <c r="G34" s="11">
        <f>'Jul - Sep 2022'!J40</f>
        <v>0</v>
      </c>
      <c r="H34" s="11">
        <f>'Jul - Sep 2022'!K40</f>
        <v>0</v>
      </c>
      <c r="I34" s="11">
        <f>'Jul - Sep 2022'!L40</f>
        <v>0</v>
      </c>
      <c r="J34" s="11">
        <f>SUM(D34:I34)</f>
        <v>0</v>
      </c>
    </row>
    <row r="35" spans="1:10" x14ac:dyDescent="0.3">
      <c r="A35" s="10" t="s">
        <v>62</v>
      </c>
      <c r="B35" s="8" t="s">
        <v>16</v>
      </c>
      <c r="C35" s="8" t="s">
        <v>41</v>
      </c>
      <c r="D35" s="11">
        <f>'Oct - Dec 2022'!G38</f>
        <v>0</v>
      </c>
      <c r="E35" s="11">
        <f>'Oct - Dec 2022'!H38</f>
        <v>0</v>
      </c>
      <c r="F35" s="11">
        <f>'Oct - Dec 2022'!I38</f>
        <v>0</v>
      </c>
      <c r="G35" s="11">
        <f>'Oct - Dec 2022'!J38</f>
        <v>0</v>
      </c>
      <c r="H35" s="11">
        <f>'Oct - Dec 2022'!K38</f>
        <v>0</v>
      </c>
      <c r="I35" s="11">
        <f>'Oct - Dec 2022'!L38</f>
        <v>0</v>
      </c>
      <c r="J35" s="11">
        <f>SUM(D35:I35)</f>
        <v>0</v>
      </c>
    </row>
    <row r="36" spans="1:10" x14ac:dyDescent="0.3">
      <c r="A36" s="10" t="s">
        <v>62</v>
      </c>
      <c r="B36" s="8" t="s">
        <v>16</v>
      </c>
      <c r="C36" s="8" t="s">
        <v>40</v>
      </c>
      <c r="D36" s="11">
        <f>'Jan - Mar 2023'!G43</f>
        <v>0</v>
      </c>
      <c r="E36" s="11">
        <f>'Jan - Mar 2023'!H43</f>
        <v>0</v>
      </c>
      <c r="F36" s="11">
        <f>'Jan - Mar 2023'!I43</f>
        <v>0</v>
      </c>
      <c r="G36" s="11">
        <f>'Jan - Mar 2023'!J43</f>
        <v>0</v>
      </c>
      <c r="H36" s="11">
        <f>'Jan - Mar 2023'!K43</f>
        <v>0</v>
      </c>
      <c r="I36" s="11">
        <f>'Jan - Mar 2023'!L43</f>
        <v>0</v>
      </c>
      <c r="J36" s="11">
        <f>SUM(D36:I36)</f>
        <v>0</v>
      </c>
    </row>
    <row r="37" spans="1:10" x14ac:dyDescent="0.3">
      <c r="A37" s="10"/>
      <c r="B37" s="8"/>
      <c r="C37" s="8"/>
      <c r="D37" s="11"/>
      <c r="E37" s="11"/>
      <c r="F37" s="11"/>
      <c r="G37" s="11"/>
      <c r="H37" s="11"/>
      <c r="I37" s="11"/>
      <c r="J37" s="11"/>
    </row>
    <row r="38" spans="1:10" x14ac:dyDescent="0.3">
      <c r="A38" s="12" t="s">
        <v>62</v>
      </c>
      <c r="B38" s="13"/>
      <c r="C38" s="13"/>
      <c r="D38" s="17">
        <f t="shared" ref="D38" si="8">SUBTOTAL(9,D33:D37)</f>
        <v>0</v>
      </c>
      <c r="E38" s="17">
        <f t="shared" ref="E38:I38" si="9">SUBTOTAL(9,E33:E37)</f>
        <v>0</v>
      </c>
      <c r="F38" s="17">
        <f t="shared" si="9"/>
        <v>3.6</v>
      </c>
      <c r="G38" s="17">
        <f t="shared" si="9"/>
        <v>0</v>
      </c>
      <c r="H38" s="17">
        <f t="shared" si="9"/>
        <v>0</v>
      </c>
      <c r="I38" s="17">
        <f t="shared" si="9"/>
        <v>0</v>
      </c>
      <c r="J38" s="17">
        <f>SUBTOTAL(9,J33:J37)</f>
        <v>3.6</v>
      </c>
    </row>
    <row r="39" spans="1:10" x14ac:dyDescent="0.3">
      <c r="A39" s="10" t="s">
        <v>64</v>
      </c>
      <c r="B39" s="8" t="s">
        <v>16</v>
      </c>
      <c r="C39" s="8" t="s">
        <v>43</v>
      </c>
      <c r="D39" s="11">
        <f>'Apr- June 2022'!G47</f>
        <v>0</v>
      </c>
      <c r="E39" s="11">
        <f>'Apr- June 2022'!H47</f>
        <v>0</v>
      </c>
      <c r="F39" s="11">
        <f>'Apr- June 2022'!I47</f>
        <v>0</v>
      </c>
      <c r="G39" s="11">
        <f>'Apr- June 2022'!J47</f>
        <v>0</v>
      </c>
      <c r="H39" s="11">
        <f>'Apr- June 2022'!K47</f>
        <v>0</v>
      </c>
      <c r="I39" s="11">
        <f>'Apr- June 2022'!L47</f>
        <v>0</v>
      </c>
      <c r="J39" s="11">
        <f>SUM(D39:I39)</f>
        <v>0</v>
      </c>
    </row>
    <row r="40" spans="1:10" x14ac:dyDescent="0.3">
      <c r="A40" s="10" t="s">
        <v>64</v>
      </c>
      <c r="B40" s="8" t="s">
        <v>16</v>
      </c>
      <c r="C40" s="8" t="s">
        <v>42</v>
      </c>
      <c r="D40" s="11">
        <f>'Jul - Sep 2022'!G45</f>
        <v>0</v>
      </c>
      <c r="E40" s="11">
        <f>'Jul - Sep 2022'!H45</f>
        <v>0</v>
      </c>
      <c r="F40" s="11">
        <f>'Jul - Sep 2022'!I45</f>
        <v>0</v>
      </c>
      <c r="G40" s="11">
        <f>'Jul - Sep 2022'!J45</f>
        <v>0</v>
      </c>
      <c r="H40" s="11">
        <f>'Jul - Sep 2022'!K45</f>
        <v>0</v>
      </c>
      <c r="I40" s="11">
        <f>'Jul - Sep 2022'!L45</f>
        <v>0</v>
      </c>
      <c r="J40" s="11">
        <f>SUM(D40:I40)</f>
        <v>0</v>
      </c>
    </row>
    <row r="41" spans="1:10" x14ac:dyDescent="0.3">
      <c r="A41" s="10" t="s">
        <v>64</v>
      </c>
      <c r="B41" s="8" t="s">
        <v>16</v>
      </c>
      <c r="C41" s="8" t="s">
        <v>41</v>
      </c>
      <c r="D41" s="11">
        <f>'Oct - Dec 2022'!G43</f>
        <v>0</v>
      </c>
      <c r="E41" s="11">
        <f>'Oct - Dec 2022'!H43</f>
        <v>0</v>
      </c>
      <c r="F41" s="11">
        <f>'Oct - Dec 2022'!I43</f>
        <v>0</v>
      </c>
      <c r="G41" s="11">
        <f>'Oct - Dec 2022'!J43</f>
        <v>456</v>
      </c>
      <c r="H41" s="11">
        <f>'Oct - Dec 2022'!K43</f>
        <v>0</v>
      </c>
      <c r="I41" s="11">
        <f>'Oct - Dec 2022'!L43</f>
        <v>0</v>
      </c>
      <c r="J41" s="11">
        <f>SUM(D41:I41)</f>
        <v>456</v>
      </c>
    </row>
    <row r="42" spans="1:10" x14ac:dyDescent="0.3">
      <c r="A42" s="10" t="s">
        <v>64</v>
      </c>
      <c r="B42" s="8" t="s">
        <v>16</v>
      </c>
      <c r="C42" s="8" t="s">
        <v>40</v>
      </c>
      <c r="D42" s="11">
        <f>'Jan - Mar 2023'!G48</f>
        <v>0</v>
      </c>
      <c r="E42" s="11">
        <f>'Jan - Mar 2023'!H48</f>
        <v>0</v>
      </c>
      <c r="F42" s="11">
        <f>'Jan - Mar 2023'!I48</f>
        <v>0</v>
      </c>
      <c r="G42" s="11">
        <f>'Jan - Mar 2023'!J48</f>
        <v>0</v>
      </c>
      <c r="H42" s="11">
        <f>'Jan - Mar 2023'!K48</f>
        <v>0</v>
      </c>
      <c r="I42" s="11">
        <f>'Jan - Mar 2023'!L48</f>
        <v>0</v>
      </c>
      <c r="J42" s="11">
        <f>SUM(D42:I42)</f>
        <v>0</v>
      </c>
    </row>
    <row r="43" spans="1:10" x14ac:dyDescent="0.3">
      <c r="A43" s="12" t="s">
        <v>64</v>
      </c>
      <c r="B43" s="13" t="s">
        <v>16</v>
      </c>
      <c r="C43" s="13"/>
      <c r="D43" s="17">
        <f>SUM(D39:D42)</f>
        <v>0</v>
      </c>
      <c r="E43" s="17">
        <f t="shared" ref="E43:I43" si="10">SUM(E39:E42)</f>
        <v>0</v>
      </c>
      <c r="F43" s="17">
        <f t="shared" si="10"/>
        <v>0</v>
      </c>
      <c r="G43" s="17">
        <f t="shared" si="10"/>
        <v>456</v>
      </c>
      <c r="H43" s="17">
        <f t="shared" si="10"/>
        <v>0</v>
      </c>
      <c r="I43" s="17">
        <f t="shared" si="10"/>
        <v>0</v>
      </c>
      <c r="J43" s="17">
        <f>SUM(J39:J42)</f>
        <v>456</v>
      </c>
    </row>
    <row r="44" spans="1:10" x14ac:dyDescent="0.3">
      <c r="A44" s="10" t="s">
        <v>65</v>
      </c>
      <c r="B44" s="10" t="s">
        <v>16</v>
      </c>
      <c r="C44" s="8" t="s">
        <v>43</v>
      </c>
      <c r="D44" s="11">
        <f>'Apr- June 2022'!G53</f>
        <v>0</v>
      </c>
      <c r="E44" s="11">
        <f>'Apr- June 2022'!H53</f>
        <v>0</v>
      </c>
      <c r="F44" s="11">
        <f>'Apr- June 2022'!I53</f>
        <v>0</v>
      </c>
      <c r="G44" s="11">
        <f>'Apr- June 2022'!J53</f>
        <v>0</v>
      </c>
      <c r="H44" s="11">
        <f>'Apr- June 2022'!K53</f>
        <v>0</v>
      </c>
      <c r="I44" s="11">
        <f>'Apr- June 2022'!L53</f>
        <v>0</v>
      </c>
      <c r="J44" s="11">
        <f>SUM(D44:I44)</f>
        <v>0</v>
      </c>
    </row>
    <row r="45" spans="1:10" x14ac:dyDescent="0.3">
      <c r="A45" s="10" t="s">
        <v>65</v>
      </c>
      <c r="B45" s="10" t="s">
        <v>16</v>
      </c>
      <c r="C45" s="8" t="s">
        <v>42</v>
      </c>
      <c r="D45" s="11">
        <f>'Jul - Sep 2022'!G51</f>
        <v>0</v>
      </c>
      <c r="E45" s="11">
        <f>'Jul - Sep 2022'!H51</f>
        <v>0</v>
      </c>
      <c r="F45" s="11">
        <f>'Jul - Sep 2022'!I51</f>
        <v>84.5</v>
      </c>
      <c r="G45" s="11">
        <f>'Jul - Sep 2022'!J51</f>
        <v>0</v>
      </c>
      <c r="H45" s="11">
        <f>'Jul - Sep 2022'!K51</f>
        <v>0</v>
      </c>
      <c r="I45" s="11">
        <f>'Jul - Sep 2022'!L51</f>
        <v>0</v>
      </c>
      <c r="J45" s="11">
        <f>SUM(D45:I45)</f>
        <v>84.5</v>
      </c>
    </row>
    <row r="46" spans="1:10" x14ac:dyDescent="0.3">
      <c r="A46" s="10" t="s">
        <v>65</v>
      </c>
      <c r="B46" s="10" t="s">
        <v>16</v>
      </c>
      <c r="C46" s="8" t="s">
        <v>41</v>
      </c>
      <c r="D46" s="11">
        <f>'Oct - Dec 2022'!G49</f>
        <v>0</v>
      </c>
      <c r="E46" s="11">
        <f>'Oct - Dec 2022'!H49</f>
        <v>0</v>
      </c>
      <c r="F46" s="11">
        <f>'Oct - Dec 2022'!I49</f>
        <v>0</v>
      </c>
      <c r="G46" s="11">
        <f>'Oct - Dec 2022'!J49</f>
        <v>0</v>
      </c>
      <c r="H46" s="11">
        <f>'Oct - Dec 2022'!K49</f>
        <v>0</v>
      </c>
      <c r="I46" s="11">
        <f>'Oct - Dec 2022'!L49</f>
        <v>0</v>
      </c>
      <c r="J46" s="11">
        <f t="shared" ref="J46" si="11">SUM(D46:I46)</f>
        <v>0</v>
      </c>
    </row>
    <row r="47" spans="1:10" x14ac:dyDescent="0.3">
      <c r="A47" s="10" t="s">
        <v>65</v>
      </c>
      <c r="B47" s="10"/>
      <c r="C47" s="8" t="s">
        <v>40</v>
      </c>
      <c r="D47" s="11">
        <f>'Jan - Mar 2023'!G54</f>
        <v>0</v>
      </c>
      <c r="E47" s="11">
        <f>'Jan - Mar 2023'!H54</f>
        <v>0</v>
      </c>
      <c r="F47" s="11">
        <f>'Jan - Mar 2023'!I54</f>
        <v>80.5</v>
      </c>
      <c r="G47" s="11">
        <f>'Jan - Mar 2023'!J54</f>
        <v>0</v>
      </c>
      <c r="H47" s="11">
        <f>'Jan - Mar 2023'!K54</f>
        <v>0</v>
      </c>
      <c r="I47" s="11">
        <f>'Jan - Mar 2023'!L54</f>
        <v>0</v>
      </c>
      <c r="J47" s="11">
        <f>SUM(D47:I47)</f>
        <v>80.5</v>
      </c>
    </row>
    <row r="48" spans="1:10" x14ac:dyDescent="0.3">
      <c r="A48" s="10"/>
      <c r="B48" s="10"/>
      <c r="C48" s="10"/>
      <c r="D48" s="11"/>
      <c r="E48" s="11"/>
      <c r="F48" s="11"/>
      <c r="G48" s="11"/>
      <c r="H48" s="11"/>
      <c r="I48" s="11"/>
      <c r="J48" s="11"/>
    </row>
    <row r="49" spans="1:12" x14ac:dyDescent="0.3">
      <c r="A49" s="12" t="s">
        <v>65</v>
      </c>
      <c r="B49" s="13"/>
      <c r="C49" s="13"/>
      <c r="D49" s="17">
        <f>SUM(D44:D48)</f>
        <v>0</v>
      </c>
      <c r="E49" s="17">
        <f t="shared" ref="E49:I49" si="12">SUM(E44:E48)</f>
        <v>0</v>
      </c>
      <c r="F49" s="17">
        <f t="shared" si="12"/>
        <v>165</v>
      </c>
      <c r="G49" s="17">
        <f t="shared" si="12"/>
        <v>0</v>
      </c>
      <c r="H49" s="17">
        <f t="shared" si="12"/>
        <v>0</v>
      </c>
      <c r="I49" s="17">
        <f t="shared" si="12"/>
        <v>0</v>
      </c>
      <c r="J49" s="17">
        <f>SUM(J44:J48)</f>
        <v>165</v>
      </c>
    </row>
    <row r="50" spans="1:12" x14ac:dyDescent="0.3">
      <c r="A50" s="10" t="s">
        <v>66</v>
      </c>
      <c r="B50" s="10" t="s">
        <v>16</v>
      </c>
      <c r="C50" s="8" t="s">
        <v>43</v>
      </c>
      <c r="D50" s="11">
        <f>'Apr- June 2022'!G59</f>
        <v>0</v>
      </c>
      <c r="E50" s="11">
        <f>'Apr- June 2022'!H59</f>
        <v>0</v>
      </c>
      <c r="F50" s="11">
        <f>'Apr- June 2022'!I59</f>
        <v>0</v>
      </c>
      <c r="G50" s="11">
        <f>'Apr- June 2022'!J59</f>
        <v>0</v>
      </c>
      <c r="H50" s="11">
        <f>'Apr- June 2022'!K59</f>
        <v>0</v>
      </c>
      <c r="I50" s="11">
        <f>'Apr- June 2022'!L59</f>
        <v>0</v>
      </c>
      <c r="J50" s="11">
        <f>SUM(D50:I50)</f>
        <v>0</v>
      </c>
    </row>
    <row r="51" spans="1:12" x14ac:dyDescent="0.3">
      <c r="A51" s="10" t="s">
        <v>66</v>
      </c>
      <c r="B51" s="10" t="s">
        <v>16</v>
      </c>
      <c r="C51" s="8" t="s">
        <v>42</v>
      </c>
      <c r="D51" s="11">
        <f>'Jul - Sep 2022'!G57</f>
        <v>0</v>
      </c>
      <c r="E51" s="11">
        <f>'Jul - Sep 2022'!H57</f>
        <v>0</v>
      </c>
      <c r="F51" s="11">
        <f>'Jul - Sep 2022'!I57</f>
        <v>0</v>
      </c>
      <c r="G51" s="11">
        <f>'Jul - Sep 2022'!J57</f>
        <v>0</v>
      </c>
      <c r="H51" s="11">
        <f>'Jul - Sep 2022'!K57</f>
        <v>0</v>
      </c>
      <c r="I51" s="11">
        <f>'Jul - Sep 2022'!L57</f>
        <v>0</v>
      </c>
      <c r="J51" s="11">
        <f t="shared" ref="J51" si="13">SUM(D51:I51)</f>
        <v>0</v>
      </c>
    </row>
    <row r="52" spans="1:12" x14ac:dyDescent="0.3">
      <c r="A52" s="10" t="s">
        <v>66</v>
      </c>
      <c r="B52" s="10" t="s">
        <v>16</v>
      </c>
      <c r="C52" s="8" t="s">
        <v>41</v>
      </c>
      <c r="D52" s="11">
        <f>'Oct - Dec 2022'!G55</f>
        <v>0</v>
      </c>
      <c r="E52" s="11">
        <f>'Oct - Dec 2022'!H55</f>
        <v>0</v>
      </c>
      <c r="F52" s="11">
        <f>'Oct - Dec 2022'!I55</f>
        <v>0</v>
      </c>
      <c r="G52" s="11">
        <f>'Oct - Dec 2022'!J55</f>
        <v>0</v>
      </c>
      <c r="H52" s="11">
        <f>'Oct - Dec 2022'!K55</f>
        <v>0</v>
      </c>
      <c r="I52" s="11">
        <f>'Oct - Dec 2022'!L55</f>
        <v>0</v>
      </c>
      <c r="J52" s="11">
        <f>SUM(D52:I52)</f>
        <v>0</v>
      </c>
    </row>
    <row r="53" spans="1:12" x14ac:dyDescent="0.3">
      <c r="A53" s="10" t="s">
        <v>66</v>
      </c>
      <c r="B53" s="10" t="s">
        <v>16</v>
      </c>
      <c r="C53" s="8" t="s">
        <v>40</v>
      </c>
      <c r="D53" s="11">
        <f>'Jan - Mar 2023'!G60</f>
        <v>0</v>
      </c>
      <c r="E53" s="11">
        <f>'Jan - Mar 2023'!H60</f>
        <v>0</v>
      </c>
      <c r="F53" s="11">
        <f>'Jan - Mar 2023'!I60</f>
        <v>0</v>
      </c>
      <c r="G53" s="11">
        <f>'Jan - Mar 2023'!J60</f>
        <v>0</v>
      </c>
      <c r="H53" s="11">
        <f>'Jan - Mar 2023'!K60</f>
        <v>0</v>
      </c>
      <c r="I53" s="11">
        <f>'Jan - Mar 2023'!L60</f>
        <v>0</v>
      </c>
      <c r="J53" s="11">
        <f>SUM(D53:I53)</f>
        <v>0</v>
      </c>
    </row>
    <row r="54" spans="1:12" x14ac:dyDescent="0.3">
      <c r="A54" s="10"/>
      <c r="B54" s="10"/>
      <c r="C54" s="10"/>
      <c r="D54" s="11"/>
      <c r="E54" s="11"/>
      <c r="F54" s="11"/>
      <c r="G54" s="11"/>
      <c r="H54" s="11"/>
      <c r="I54" s="11"/>
      <c r="J54" s="11"/>
    </row>
    <row r="55" spans="1:12" x14ac:dyDescent="0.3">
      <c r="A55" s="12" t="s">
        <v>66</v>
      </c>
      <c r="B55" s="13"/>
      <c r="C55" s="13"/>
      <c r="D55" s="17">
        <f>SUM(D50:D54)</f>
        <v>0</v>
      </c>
      <c r="E55" s="17">
        <f t="shared" ref="E55:I55" si="14">SUM(E50:E54)</f>
        <v>0</v>
      </c>
      <c r="F55" s="17">
        <f t="shared" si="14"/>
        <v>0</v>
      </c>
      <c r="G55" s="17">
        <f t="shared" si="14"/>
        <v>0</v>
      </c>
      <c r="H55" s="17">
        <f t="shared" si="14"/>
        <v>0</v>
      </c>
      <c r="I55" s="17">
        <f t="shared" si="14"/>
        <v>0</v>
      </c>
      <c r="J55" s="17">
        <f>SUM(J50:J54)</f>
        <v>0</v>
      </c>
    </row>
    <row r="56" spans="1:12" x14ac:dyDescent="0.3">
      <c r="A56" s="10" t="s">
        <v>67</v>
      </c>
      <c r="B56" s="8" t="s">
        <v>16</v>
      </c>
      <c r="C56" s="8" t="s">
        <v>43</v>
      </c>
      <c r="D56" s="11">
        <f>'Apr- June 2022'!G64</f>
        <v>0</v>
      </c>
      <c r="E56" s="11">
        <f>'Apr- June 2022'!H64</f>
        <v>0</v>
      </c>
      <c r="F56" s="11">
        <f>'Apr- June 2022'!I64</f>
        <v>0</v>
      </c>
      <c r="G56" s="11">
        <f>'Apr- June 2022'!J64</f>
        <v>0</v>
      </c>
      <c r="H56" s="11">
        <f>'Apr- June 2022'!K64</f>
        <v>0</v>
      </c>
      <c r="I56" s="11">
        <f>'Apr- June 2022'!L64</f>
        <v>0</v>
      </c>
      <c r="J56" s="11">
        <f t="shared" ref="J56:J59" si="15">SUM(D56:I56)</f>
        <v>0</v>
      </c>
    </row>
    <row r="57" spans="1:12" x14ac:dyDescent="0.3">
      <c r="A57" s="10" t="s">
        <v>67</v>
      </c>
      <c r="B57" s="8" t="s">
        <v>16</v>
      </c>
      <c r="C57" s="8" t="s">
        <v>42</v>
      </c>
      <c r="D57" s="11">
        <f>'Jul - Sep 2022'!G62</f>
        <v>0</v>
      </c>
      <c r="E57" s="11">
        <f>'Jul - Sep 2022'!H62</f>
        <v>0</v>
      </c>
      <c r="F57" s="11">
        <f>'Jul - Sep 2022'!I62</f>
        <v>0</v>
      </c>
      <c r="G57" s="11">
        <f>'Jul - Sep 2022'!J62</f>
        <v>0</v>
      </c>
      <c r="H57" s="11">
        <f>'Jul - Sep 2022'!K62</f>
        <v>0</v>
      </c>
      <c r="I57" s="11">
        <f>'Jul - Sep 2022'!L62</f>
        <v>0</v>
      </c>
      <c r="J57" s="11">
        <f t="shared" si="15"/>
        <v>0</v>
      </c>
    </row>
    <row r="58" spans="1:12" x14ac:dyDescent="0.3">
      <c r="A58" s="10" t="s">
        <v>67</v>
      </c>
      <c r="B58" s="8" t="s">
        <v>16</v>
      </c>
      <c r="C58" s="8" t="s">
        <v>41</v>
      </c>
      <c r="D58" s="11">
        <f>'Oct - Dec 2022'!G60</f>
        <v>0</v>
      </c>
      <c r="E58" s="11">
        <f>'Oct - Dec 2022'!H60</f>
        <v>0</v>
      </c>
      <c r="F58" s="11">
        <f>'Oct - Dec 2022'!I60</f>
        <v>0</v>
      </c>
      <c r="G58" s="11">
        <f>'Oct - Dec 2022'!J60</f>
        <v>37.19</v>
      </c>
      <c r="H58" s="11">
        <f>'Oct - Dec 2022'!K60</f>
        <v>0</v>
      </c>
      <c r="I58" s="11">
        <f>'Oct - Dec 2022'!L60</f>
        <v>0</v>
      </c>
      <c r="J58" s="11">
        <f t="shared" si="15"/>
        <v>37.19</v>
      </c>
    </row>
    <row r="59" spans="1:12" x14ac:dyDescent="0.3">
      <c r="A59" s="10" t="s">
        <v>67</v>
      </c>
      <c r="B59" s="8" t="s">
        <v>16</v>
      </c>
      <c r="C59" s="8" t="s">
        <v>40</v>
      </c>
      <c r="D59" s="11">
        <f>'Jan - Mar 2023'!G65</f>
        <v>0</v>
      </c>
      <c r="E59" s="11">
        <f>'Jan - Mar 2023'!H65</f>
        <v>0</v>
      </c>
      <c r="F59" s="11">
        <f>'Jan - Mar 2023'!I65</f>
        <v>0</v>
      </c>
      <c r="G59" s="11">
        <f>'Jan - Mar 2023'!J65</f>
        <v>0</v>
      </c>
      <c r="H59" s="11">
        <f>'Jan - Mar 2023'!K65</f>
        <v>0</v>
      </c>
      <c r="I59" s="11">
        <f>'Jan - Mar 2023'!L65</f>
        <v>0</v>
      </c>
      <c r="J59" s="11">
        <f t="shared" si="15"/>
        <v>0</v>
      </c>
    </row>
    <row r="60" spans="1:12" x14ac:dyDescent="0.3">
      <c r="A60" s="12" t="s">
        <v>67</v>
      </c>
      <c r="B60" s="13"/>
      <c r="C60" s="13"/>
      <c r="D60" s="17">
        <f>SUM(D56:D59)</f>
        <v>0</v>
      </c>
      <c r="E60" s="17">
        <f t="shared" ref="E60:I60" si="16">SUM(E56:E59)</f>
        <v>0</v>
      </c>
      <c r="F60" s="17">
        <f t="shared" si="16"/>
        <v>0</v>
      </c>
      <c r="G60" s="17">
        <f t="shared" si="16"/>
        <v>37.19</v>
      </c>
      <c r="H60" s="17">
        <f t="shared" si="16"/>
        <v>0</v>
      </c>
      <c r="I60" s="17">
        <f t="shared" si="16"/>
        <v>0</v>
      </c>
      <c r="J60" s="17">
        <f t="shared" ref="J60" si="17">SUM(J56:J59)</f>
        <v>37.19</v>
      </c>
    </row>
    <row r="61" spans="1:12" x14ac:dyDescent="0.3">
      <c r="A61" s="10" t="s">
        <v>35</v>
      </c>
      <c r="B61" s="10" t="s">
        <v>16</v>
      </c>
      <c r="C61" s="8" t="s">
        <v>43</v>
      </c>
      <c r="D61" s="11">
        <f>'Apr- June 2022'!G69</f>
        <v>0</v>
      </c>
      <c r="E61" s="11">
        <f>'Apr- June 2022'!H69</f>
        <v>0</v>
      </c>
      <c r="F61" s="11">
        <f>'Apr- June 2022'!I69</f>
        <v>0</v>
      </c>
      <c r="G61" s="11">
        <f>'Apr- June 2022'!J69</f>
        <v>0</v>
      </c>
      <c r="H61" s="11">
        <f>'Apr- June 2022'!K69</f>
        <v>0</v>
      </c>
      <c r="I61" s="11">
        <f>'Apr- June 2022'!L69</f>
        <v>0</v>
      </c>
      <c r="J61" s="11">
        <f>SUM(D61:I61)</f>
        <v>0</v>
      </c>
    </row>
    <row r="62" spans="1:12" x14ac:dyDescent="0.3">
      <c r="A62" s="10" t="s">
        <v>35</v>
      </c>
      <c r="B62" s="10" t="s">
        <v>16</v>
      </c>
      <c r="C62" s="8" t="s">
        <v>42</v>
      </c>
      <c r="D62" s="11">
        <f>'Jul - Sep 2022'!G67</f>
        <v>0</v>
      </c>
      <c r="E62" s="11">
        <f>'Jul - Sep 2022'!H67</f>
        <v>0</v>
      </c>
      <c r="F62" s="11">
        <f>'Jul - Sep 2022'!I67</f>
        <v>0</v>
      </c>
      <c r="G62" s="11">
        <f>'Jul - Sep 2022'!J67</f>
        <v>0</v>
      </c>
      <c r="H62" s="11">
        <f>'Jul - Sep 2022'!K67</f>
        <v>0</v>
      </c>
      <c r="I62" s="11">
        <f>'Jul - Sep 2022'!L67</f>
        <v>0</v>
      </c>
      <c r="J62" s="11">
        <f t="shared" ref="J62" si="18">SUM(D62:I62)</f>
        <v>0</v>
      </c>
    </row>
    <row r="63" spans="1:12" x14ac:dyDescent="0.3">
      <c r="A63" s="10" t="s">
        <v>35</v>
      </c>
      <c r="B63" s="10" t="s">
        <v>16</v>
      </c>
      <c r="C63" s="8" t="s">
        <v>41</v>
      </c>
      <c r="D63" s="11">
        <f>'Oct - Dec 2022'!G65</f>
        <v>0</v>
      </c>
      <c r="E63" s="11">
        <f>'Oct - Dec 2022'!H65</f>
        <v>0</v>
      </c>
      <c r="F63" s="11">
        <f>'Oct - Dec 2022'!I65</f>
        <v>80</v>
      </c>
      <c r="G63" s="11">
        <f>'Oct - Dec 2022'!J65</f>
        <v>0</v>
      </c>
      <c r="H63" s="11">
        <f>'Oct - Dec 2022'!K65</f>
        <v>0</v>
      </c>
      <c r="I63" s="11">
        <f>'Oct - Dec 2022'!L65</f>
        <v>0</v>
      </c>
      <c r="J63" s="11">
        <f>SUM(D63:I63)</f>
        <v>80</v>
      </c>
    </row>
    <row r="64" spans="1:12" x14ac:dyDescent="0.3">
      <c r="A64" s="10" t="s">
        <v>35</v>
      </c>
      <c r="B64" s="10" t="s">
        <v>16</v>
      </c>
      <c r="C64" s="8" t="s">
        <v>40</v>
      </c>
      <c r="D64" s="11">
        <f>'Jan - Mar 2023'!G70</f>
        <v>0</v>
      </c>
      <c r="E64" s="11">
        <f>'Jan - Mar 2023'!H70</f>
        <v>0</v>
      </c>
      <c r="F64" s="11">
        <f>'Jan - Mar 2023'!I70</f>
        <v>0</v>
      </c>
      <c r="G64" s="11">
        <f>'Jan - Mar 2023'!J70</f>
        <v>0</v>
      </c>
      <c r="H64" s="11">
        <f>'Jan - Mar 2023'!K70</f>
        <v>0</v>
      </c>
      <c r="I64" s="11">
        <f>'Jan - Mar 2023'!L70</f>
        <v>0</v>
      </c>
      <c r="J64" s="11">
        <f t="shared" ref="J64" si="19">SUM(D64:I64)</f>
        <v>0</v>
      </c>
      <c r="L64" s="56" t="s">
        <v>59</v>
      </c>
    </row>
    <row r="65" spans="1:10" x14ac:dyDescent="0.3">
      <c r="A65" s="12" t="s">
        <v>35</v>
      </c>
      <c r="B65" s="13"/>
      <c r="C65" s="13"/>
      <c r="D65" s="17">
        <f>SUM(D61:D64)</f>
        <v>0</v>
      </c>
      <c r="E65" s="17">
        <f t="shared" ref="E65:I65" si="20">SUM(E61:E64)</f>
        <v>0</v>
      </c>
      <c r="F65" s="17">
        <f t="shared" si="20"/>
        <v>80</v>
      </c>
      <c r="G65" s="17">
        <f t="shared" si="20"/>
        <v>0</v>
      </c>
      <c r="H65" s="17">
        <f t="shared" si="20"/>
        <v>0</v>
      </c>
      <c r="I65" s="17">
        <f t="shared" si="20"/>
        <v>0</v>
      </c>
      <c r="J65" s="17">
        <f>SUM(J61:J64)</f>
        <v>80</v>
      </c>
    </row>
    <row r="66" spans="1:10" x14ac:dyDescent="0.3">
      <c r="A66" s="10" t="s">
        <v>68</v>
      </c>
      <c r="B66" s="10" t="s">
        <v>16</v>
      </c>
      <c r="C66" s="8" t="s">
        <v>43</v>
      </c>
      <c r="D66" s="11">
        <f>'Apr- June 2022'!G75</f>
        <v>0</v>
      </c>
      <c r="E66" s="11">
        <f>'Apr- June 2022'!H75</f>
        <v>0</v>
      </c>
      <c r="F66" s="11">
        <f>'Apr- June 2022'!I75</f>
        <v>533.65</v>
      </c>
      <c r="G66" s="11">
        <f>'Apr- June 2022'!J75</f>
        <v>0</v>
      </c>
      <c r="H66" s="11">
        <f>'Apr- June 2022'!K75</f>
        <v>301.96000000000004</v>
      </c>
      <c r="I66" s="11">
        <f>'Apr- June 2022'!L75</f>
        <v>0</v>
      </c>
      <c r="J66" s="11">
        <f>SUM(D66:I66)</f>
        <v>835.61</v>
      </c>
    </row>
    <row r="67" spans="1:10" x14ac:dyDescent="0.3">
      <c r="A67" s="10" t="s">
        <v>68</v>
      </c>
      <c r="B67" s="10" t="s">
        <v>16</v>
      </c>
      <c r="C67" s="8" t="s">
        <v>42</v>
      </c>
      <c r="D67" s="11">
        <f>'Jul - Sep 2022'!G72</f>
        <v>0</v>
      </c>
      <c r="E67" s="11">
        <f>'Jul - Sep 2022'!H72</f>
        <v>0</v>
      </c>
      <c r="F67" s="11">
        <f>'Jul - Sep 2022'!I72</f>
        <v>242.95</v>
      </c>
      <c r="G67" s="11">
        <f>'Jul - Sep 2022'!J72</f>
        <v>0</v>
      </c>
      <c r="H67" s="11">
        <f>'Jul - Sep 2022'!K72</f>
        <v>0</v>
      </c>
      <c r="I67" s="11">
        <f>'Jul - Sep 2022'!L72</f>
        <v>0</v>
      </c>
      <c r="J67" s="11">
        <f t="shared" ref="J67:J70" si="21">SUM(D67:I67)</f>
        <v>242.95</v>
      </c>
    </row>
    <row r="68" spans="1:10" x14ac:dyDescent="0.3">
      <c r="A68" s="10" t="s">
        <v>68</v>
      </c>
      <c r="B68" s="10" t="s">
        <v>16</v>
      </c>
      <c r="C68" s="8" t="s">
        <v>41</v>
      </c>
      <c r="D68" s="11">
        <f>'Oct - Dec 2022'!G71</f>
        <v>0</v>
      </c>
      <c r="E68" s="11">
        <f>'Oct - Dec 2022'!H71</f>
        <v>0</v>
      </c>
      <c r="F68" s="11">
        <f>'Oct - Dec 2022'!I71</f>
        <v>211.95</v>
      </c>
      <c r="G68" s="11">
        <f>'Oct - Dec 2022'!J71</f>
        <v>0</v>
      </c>
      <c r="H68" s="11">
        <f>'Oct - Dec 2022'!K71</f>
        <v>156.80000000000001</v>
      </c>
      <c r="I68" s="11">
        <f>'Oct - Dec 2022'!L71</f>
        <v>0</v>
      </c>
      <c r="J68" s="11">
        <f t="shared" si="21"/>
        <v>368.75</v>
      </c>
    </row>
    <row r="69" spans="1:10" x14ac:dyDescent="0.3">
      <c r="A69" s="10" t="s">
        <v>68</v>
      </c>
      <c r="B69" s="10" t="s">
        <v>16</v>
      </c>
      <c r="C69" s="8" t="s">
        <v>40</v>
      </c>
      <c r="D69" s="11">
        <f>'Jan - Mar 2023'!G76</f>
        <v>0</v>
      </c>
      <c r="E69" s="11">
        <f>'Jan - Mar 2023'!H76</f>
        <v>0</v>
      </c>
      <c r="F69" s="11">
        <f>'Jan - Mar 2023'!I76</f>
        <v>509.04999999999995</v>
      </c>
      <c r="G69" s="11">
        <f>'Jan - Mar 2023'!J76</f>
        <v>0</v>
      </c>
      <c r="H69" s="11">
        <f>'Jan - Mar 2023'!K76</f>
        <v>275.86</v>
      </c>
      <c r="I69" s="11">
        <f>'Jan - Mar 2023'!L76</f>
        <v>0</v>
      </c>
      <c r="J69" s="11">
        <f t="shared" si="21"/>
        <v>784.91</v>
      </c>
    </row>
    <row r="70" spans="1:10" x14ac:dyDescent="0.3">
      <c r="A70" s="10"/>
      <c r="B70" s="10"/>
      <c r="C70" s="10"/>
      <c r="D70" s="11"/>
      <c r="E70" s="11"/>
      <c r="F70" s="11"/>
      <c r="G70" s="11"/>
      <c r="H70" s="11"/>
      <c r="I70" s="11"/>
      <c r="J70" s="11">
        <f t="shared" si="21"/>
        <v>0</v>
      </c>
    </row>
    <row r="71" spans="1:10" x14ac:dyDescent="0.3">
      <c r="A71" s="12" t="s">
        <v>68</v>
      </c>
      <c r="B71" s="13"/>
      <c r="C71" s="13"/>
      <c r="D71" s="17">
        <f>SUM(D66:D70)</f>
        <v>0</v>
      </c>
      <c r="E71" s="17">
        <f t="shared" ref="E71:I71" si="22">SUM(E66:E70)</f>
        <v>0</v>
      </c>
      <c r="F71" s="17">
        <f t="shared" si="22"/>
        <v>1497.6</v>
      </c>
      <c r="G71" s="17">
        <f t="shared" si="22"/>
        <v>0</v>
      </c>
      <c r="H71" s="17">
        <f t="shared" si="22"/>
        <v>734.62000000000012</v>
      </c>
      <c r="I71" s="17">
        <f t="shared" si="22"/>
        <v>0</v>
      </c>
      <c r="J71" s="17">
        <f t="shared" ref="J71" si="23">SUM(J66:J70)</f>
        <v>2232.2199999999998</v>
      </c>
    </row>
    <row r="72" spans="1:10" x14ac:dyDescent="0.3">
      <c r="A72" s="10" t="s">
        <v>69</v>
      </c>
      <c r="B72" s="10" t="s">
        <v>16</v>
      </c>
      <c r="C72" s="8" t="s">
        <v>43</v>
      </c>
      <c r="D72" s="11">
        <f>'Apr- June 2022'!G81</f>
        <v>0</v>
      </c>
      <c r="E72" s="11">
        <f>'Apr- June 2022'!H81</f>
        <v>205.59</v>
      </c>
      <c r="F72" s="11">
        <f>'Apr- June 2022'!I81</f>
        <v>14.4</v>
      </c>
      <c r="G72" s="11">
        <f>'Apr- June 2022'!J81</f>
        <v>7.3</v>
      </c>
      <c r="H72" s="11">
        <f>'Apr- June 2022'!K81</f>
        <v>0</v>
      </c>
      <c r="I72" s="11">
        <f>'Apr- June 2022'!L81</f>
        <v>0</v>
      </c>
      <c r="J72" s="11">
        <f>SUM(D72:I72)</f>
        <v>227.29000000000002</v>
      </c>
    </row>
    <row r="73" spans="1:10" x14ac:dyDescent="0.3">
      <c r="A73" s="10" t="s">
        <v>69</v>
      </c>
      <c r="B73" s="10" t="s">
        <v>16</v>
      </c>
      <c r="C73" s="8" t="s">
        <v>42</v>
      </c>
      <c r="D73" s="11">
        <f>'Jul - Sep 2022'!G78</f>
        <v>0</v>
      </c>
      <c r="E73" s="11">
        <f>'Jul - Sep 2022'!H78</f>
        <v>0</v>
      </c>
      <c r="F73" s="11">
        <f>'Jul - Sep 2022'!I78</f>
        <v>0</v>
      </c>
      <c r="G73" s="11">
        <f>'Jul - Sep 2022'!J78</f>
        <v>0</v>
      </c>
      <c r="H73" s="11">
        <f>'Jul - Sep 2022'!K78</f>
        <v>0</v>
      </c>
      <c r="I73" s="11">
        <f>'Jul - Sep 2022'!L78</f>
        <v>0</v>
      </c>
      <c r="J73" s="11">
        <f t="shared" ref="J73:J74" si="24">SUM(D73:I73)</f>
        <v>0</v>
      </c>
    </row>
    <row r="74" spans="1:10" x14ac:dyDescent="0.3">
      <c r="A74" s="10" t="s">
        <v>69</v>
      </c>
      <c r="B74" s="10" t="s">
        <v>16</v>
      </c>
      <c r="C74" s="8" t="s">
        <v>41</v>
      </c>
      <c r="D74" s="11">
        <f>'Oct - Dec 2022'!G77</f>
        <v>0</v>
      </c>
      <c r="E74" s="11">
        <f>'Oct - Dec 2022'!H77</f>
        <v>0</v>
      </c>
      <c r="F74" s="11">
        <f>'Oct - Dec 2022'!I77</f>
        <v>407.79</v>
      </c>
      <c r="G74" s="11">
        <f>'Oct - Dec 2022'!J77</f>
        <v>29.55</v>
      </c>
      <c r="H74" s="11">
        <f>'Oct - Dec 2022'!K77</f>
        <v>37.72</v>
      </c>
      <c r="I74" s="11">
        <f>'Oct - Dec 2022'!L77</f>
        <v>0</v>
      </c>
      <c r="J74" s="11">
        <f t="shared" si="24"/>
        <v>475.06000000000006</v>
      </c>
    </row>
    <row r="75" spans="1:10" x14ac:dyDescent="0.3">
      <c r="A75" s="10" t="s">
        <v>69</v>
      </c>
      <c r="B75" s="10" t="s">
        <v>16</v>
      </c>
      <c r="C75" s="8" t="s">
        <v>40</v>
      </c>
      <c r="D75" s="11">
        <f>'Jan - Mar 2023'!G82</f>
        <v>0</v>
      </c>
      <c r="E75" s="11">
        <f>'Jan - Mar 2023'!H82</f>
        <v>0</v>
      </c>
      <c r="F75" s="11">
        <f>'Jan - Mar 2023'!I82</f>
        <v>0</v>
      </c>
      <c r="G75" s="11">
        <f>'Jan - Mar 2023'!J82</f>
        <v>0</v>
      </c>
      <c r="H75" s="11">
        <f>'Jan - Mar 2023'!K82</f>
        <v>0</v>
      </c>
      <c r="I75" s="11">
        <f>'Jan - Mar 2023'!L82</f>
        <v>0</v>
      </c>
      <c r="J75" s="11">
        <f>SUM(D75:I75)</f>
        <v>0</v>
      </c>
    </row>
    <row r="76" spans="1:10" x14ac:dyDescent="0.3">
      <c r="A76" s="10" t="s">
        <v>69</v>
      </c>
      <c r="B76" s="10" t="s">
        <v>16</v>
      </c>
      <c r="C76" s="10"/>
      <c r="D76" s="11"/>
      <c r="E76" s="11"/>
      <c r="F76" s="11"/>
      <c r="G76" s="11"/>
      <c r="H76" s="11"/>
      <c r="I76" s="11"/>
      <c r="J76" s="11">
        <f t="shared" ref="J76" si="25">SUM(D76:I76)</f>
        <v>0</v>
      </c>
    </row>
    <row r="77" spans="1:10" x14ac:dyDescent="0.3">
      <c r="A77" s="12" t="s">
        <v>69</v>
      </c>
      <c r="B77" s="13"/>
      <c r="C77" s="13"/>
      <c r="D77" s="17">
        <f>SUM(D72:D76)</f>
        <v>0</v>
      </c>
      <c r="E77" s="17">
        <f t="shared" ref="E77:I77" si="26">SUM(E72:E76)</f>
        <v>205.59</v>
      </c>
      <c r="F77" s="17">
        <f t="shared" si="26"/>
        <v>422.19</v>
      </c>
      <c r="G77" s="17">
        <f t="shared" si="26"/>
        <v>36.85</v>
      </c>
      <c r="H77" s="17">
        <f t="shared" si="26"/>
        <v>37.72</v>
      </c>
      <c r="I77" s="17">
        <f t="shared" si="26"/>
        <v>0</v>
      </c>
      <c r="J77" s="17">
        <f>SUM(J72:J76)</f>
        <v>702.35000000000014</v>
      </c>
    </row>
    <row r="78" spans="1:10" x14ac:dyDescent="0.3">
      <c r="A78" s="10" t="s">
        <v>61</v>
      </c>
      <c r="B78" s="10" t="s">
        <v>16</v>
      </c>
      <c r="C78" s="8" t="s">
        <v>43</v>
      </c>
      <c r="D78" s="11">
        <f>'Apr- June 2022'!G87</f>
        <v>0</v>
      </c>
      <c r="E78" s="11">
        <f>'Apr- June 2022'!H87</f>
        <v>0</v>
      </c>
      <c r="F78" s="11">
        <f>'Apr- June 2022'!I87</f>
        <v>0</v>
      </c>
      <c r="G78" s="11">
        <f>'Apr- June 2022'!J87</f>
        <v>0</v>
      </c>
      <c r="H78" s="11">
        <f>'Apr- June 2022'!K87</f>
        <v>0</v>
      </c>
      <c r="I78" s="11">
        <f>'Apr- June 2022'!L87</f>
        <v>0</v>
      </c>
      <c r="J78" s="11">
        <f>SUM(D78:I78)</f>
        <v>0</v>
      </c>
    </row>
    <row r="79" spans="1:10" x14ac:dyDescent="0.3">
      <c r="A79" s="10" t="s">
        <v>61</v>
      </c>
      <c r="B79" s="10" t="s">
        <v>16</v>
      </c>
      <c r="C79" s="8" t="s">
        <v>42</v>
      </c>
      <c r="D79" s="11">
        <f>'Jul - Sep 2022'!G84</f>
        <v>0</v>
      </c>
      <c r="E79" s="11">
        <f>'Jul - Sep 2022'!H84</f>
        <v>0</v>
      </c>
      <c r="F79" s="11">
        <f>'Jul - Sep 2022'!I84</f>
        <v>0</v>
      </c>
      <c r="G79" s="11">
        <f>'Jul - Sep 2022'!J84</f>
        <v>0</v>
      </c>
      <c r="H79" s="11">
        <f>'Jul - Sep 2022'!K84</f>
        <v>0</v>
      </c>
      <c r="I79" s="11">
        <f>'Jul - Sep 2022'!L84</f>
        <v>0</v>
      </c>
      <c r="J79" s="11">
        <f t="shared" ref="J79:J82" si="27">SUM(D79:I79)</f>
        <v>0</v>
      </c>
    </row>
    <row r="80" spans="1:10" x14ac:dyDescent="0.3">
      <c r="A80" s="10" t="s">
        <v>61</v>
      </c>
      <c r="B80" s="10" t="s">
        <v>16</v>
      </c>
      <c r="C80" s="8" t="s">
        <v>41</v>
      </c>
      <c r="D80" s="11">
        <f>'Oct - Dec 2022'!G83</f>
        <v>0</v>
      </c>
      <c r="E80" s="11">
        <f>'Oct - Dec 2022'!H83</f>
        <v>0</v>
      </c>
      <c r="F80" s="11">
        <f>'Oct - Dec 2022'!I83</f>
        <v>643.07000000000005</v>
      </c>
      <c r="G80" s="11">
        <f>'Oct - Dec 2022'!J83</f>
        <v>35.049999999999997</v>
      </c>
      <c r="H80" s="11">
        <f>'Oct - Dec 2022'!K83</f>
        <v>36.090000000000003</v>
      </c>
      <c r="I80" s="11">
        <f>'Oct - Dec 2022'!L83</f>
        <v>0</v>
      </c>
      <c r="J80" s="11">
        <f t="shared" si="27"/>
        <v>714.21</v>
      </c>
    </row>
    <row r="81" spans="1:10" x14ac:dyDescent="0.3">
      <c r="A81" s="10" t="s">
        <v>61</v>
      </c>
      <c r="B81" s="10" t="s">
        <v>16</v>
      </c>
      <c r="C81" s="8" t="s">
        <v>40</v>
      </c>
      <c r="D81" s="11">
        <f>'Jan - Mar 2023'!G88</f>
        <v>0</v>
      </c>
      <c r="E81" s="11">
        <f>'Jan - Mar 2023'!H88</f>
        <v>0</v>
      </c>
      <c r="F81" s="11">
        <f>'Jan - Mar 2023'!I88</f>
        <v>441.18</v>
      </c>
      <c r="G81" s="11">
        <f>'Jan - Mar 2023'!J88</f>
        <v>24.5</v>
      </c>
      <c r="H81" s="11">
        <f>'Jan - Mar 2023'!K88</f>
        <v>39.69</v>
      </c>
      <c r="I81" s="11">
        <f>'Jan - Mar 2023'!L88</f>
        <v>0</v>
      </c>
      <c r="J81" s="11">
        <f t="shared" si="27"/>
        <v>505.37</v>
      </c>
    </row>
    <row r="82" spans="1:10" x14ac:dyDescent="0.3">
      <c r="A82" s="10" t="s">
        <v>61</v>
      </c>
      <c r="B82" s="10" t="s">
        <v>16</v>
      </c>
      <c r="C82" s="10"/>
      <c r="D82" s="11"/>
      <c r="E82" s="11"/>
      <c r="F82" s="11"/>
      <c r="G82" s="11"/>
      <c r="H82" s="11"/>
      <c r="I82" s="11"/>
      <c r="J82" s="11">
        <f t="shared" si="27"/>
        <v>0</v>
      </c>
    </row>
    <row r="83" spans="1:10" x14ac:dyDescent="0.3">
      <c r="A83" s="12" t="s">
        <v>61</v>
      </c>
      <c r="B83" s="13"/>
      <c r="C83" s="13"/>
      <c r="D83" s="17">
        <f>SUBTOTAL(9,D78:D82)</f>
        <v>0</v>
      </c>
      <c r="E83" s="17">
        <f t="shared" ref="E83:I83" si="28">SUBTOTAL(9,E78:E82)</f>
        <v>0</v>
      </c>
      <c r="F83" s="17">
        <f t="shared" si="28"/>
        <v>1084.25</v>
      </c>
      <c r="G83" s="17">
        <f t="shared" si="28"/>
        <v>59.55</v>
      </c>
      <c r="H83" s="17">
        <f t="shared" si="28"/>
        <v>75.78</v>
      </c>
      <c r="I83" s="17">
        <f t="shared" si="28"/>
        <v>0</v>
      </c>
      <c r="J83" s="17">
        <f>SUBTOTAL(9,J78:J82)</f>
        <v>1219.58</v>
      </c>
    </row>
    <row r="84" spans="1:10" x14ac:dyDescent="0.3">
      <c r="A84" s="10" t="s">
        <v>70</v>
      </c>
      <c r="B84" s="10" t="s">
        <v>16</v>
      </c>
      <c r="C84" s="8" t="s">
        <v>43</v>
      </c>
      <c r="D84" s="11">
        <f>'Apr- June 2022'!G93</f>
        <v>0</v>
      </c>
      <c r="E84" s="11">
        <f>'Apr- June 2022'!H93</f>
        <v>0</v>
      </c>
      <c r="F84" s="11">
        <f>'Apr- June 2022'!I93</f>
        <v>0</v>
      </c>
      <c r="G84" s="11">
        <f>'Apr- June 2022'!J93</f>
        <v>0</v>
      </c>
      <c r="H84" s="11">
        <f>'Apr- June 2022'!K93</f>
        <v>0</v>
      </c>
      <c r="I84" s="11">
        <f>'Apr- June 2022'!L93</f>
        <v>0</v>
      </c>
      <c r="J84" s="11">
        <f>SUM(D84:I84)</f>
        <v>0</v>
      </c>
    </row>
    <row r="85" spans="1:10" x14ac:dyDescent="0.3">
      <c r="A85" s="10" t="s">
        <v>70</v>
      </c>
      <c r="B85" s="10" t="s">
        <v>16</v>
      </c>
      <c r="C85" s="8" t="s">
        <v>42</v>
      </c>
      <c r="D85" s="11">
        <f>'Jul - Sep 2022'!G90</f>
        <v>0</v>
      </c>
      <c r="E85" s="11">
        <f>'Jul - Sep 2022'!H90</f>
        <v>0</v>
      </c>
      <c r="F85" s="11">
        <f>'Jul - Sep 2022'!I90</f>
        <v>0</v>
      </c>
      <c r="G85" s="11">
        <f>'Jul - Sep 2022'!J90</f>
        <v>0</v>
      </c>
      <c r="H85" s="11">
        <f>'Jul - Sep 2022'!K90</f>
        <v>0</v>
      </c>
      <c r="I85" s="11">
        <f>'Jul - Sep 2022'!L90</f>
        <v>0</v>
      </c>
      <c r="J85" s="11">
        <f t="shared" ref="J85:J88" si="29">SUM(D85:I85)</f>
        <v>0</v>
      </c>
    </row>
    <row r="86" spans="1:10" x14ac:dyDescent="0.3">
      <c r="A86" s="10" t="s">
        <v>70</v>
      </c>
      <c r="B86" s="10" t="s">
        <v>16</v>
      </c>
      <c r="C86" s="8" t="s">
        <v>41</v>
      </c>
      <c r="D86" s="11">
        <f>'Oct - Dec 2022'!G89</f>
        <v>0</v>
      </c>
      <c r="E86" s="11">
        <f>'Oct - Dec 2022'!H89</f>
        <v>0</v>
      </c>
      <c r="F86" s="11">
        <f>'Oct - Dec 2022'!I89</f>
        <v>0</v>
      </c>
      <c r="G86" s="11">
        <f>'Oct - Dec 2022'!J89</f>
        <v>0</v>
      </c>
      <c r="H86" s="11">
        <f>'Oct - Dec 2022'!K89</f>
        <v>0</v>
      </c>
      <c r="I86" s="11">
        <f>'Oct - Dec 2022'!L89</f>
        <v>0</v>
      </c>
      <c r="J86" s="11">
        <f t="shared" si="29"/>
        <v>0</v>
      </c>
    </row>
    <row r="87" spans="1:10" x14ac:dyDescent="0.3">
      <c r="A87" s="10" t="s">
        <v>70</v>
      </c>
      <c r="B87" s="10" t="s">
        <v>16</v>
      </c>
      <c r="C87" s="8" t="s">
        <v>40</v>
      </c>
      <c r="D87" s="11">
        <f>'Jan - Mar 2023'!G94</f>
        <v>0</v>
      </c>
      <c r="E87" s="11">
        <f>'Jan - Mar 2023'!H94</f>
        <v>0</v>
      </c>
      <c r="F87" s="11">
        <f>'Jan - Mar 2023'!I94</f>
        <v>0</v>
      </c>
      <c r="G87" s="11">
        <f>'Jan - Mar 2023'!J94</f>
        <v>0</v>
      </c>
      <c r="H87" s="11">
        <f>'Jan - Mar 2023'!K94</f>
        <v>0</v>
      </c>
      <c r="I87" s="11">
        <f>'Jan - Mar 2023'!L94</f>
        <v>0</v>
      </c>
      <c r="J87" s="11">
        <f t="shared" si="29"/>
        <v>0</v>
      </c>
    </row>
    <row r="88" spans="1:10" x14ac:dyDescent="0.3">
      <c r="A88" s="10" t="s">
        <v>70</v>
      </c>
      <c r="B88" s="10" t="s">
        <v>16</v>
      </c>
      <c r="C88" s="10"/>
      <c r="D88" s="11"/>
      <c r="E88" s="11"/>
      <c r="F88" s="11"/>
      <c r="G88" s="11"/>
      <c r="H88" s="11"/>
      <c r="I88" s="11"/>
      <c r="J88" s="11">
        <f t="shared" si="29"/>
        <v>0</v>
      </c>
    </row>
    <row r="89" spans="1:10" x14ac:dyDescent="0.3">
      <c r="A89" s="12" t="s">
        <v>70</v>
      </c>
      <c r="B89" s="13"/>
      <c r="C89" s="13"/>
      <c r="D89" s="17">
        <f>SUBTOTAL(9,D84:D88)</f>
        <v>0</v>
      </c>
      <c r="E89" s="17">
        <f t="shared" ref="E89:I89" si="30">SUBTOTAL(9,E84:E88)</f>
        <v>0</v>
      </c>
      <c r="F89" s="17">
        <f t="shared" si="30"/>
        <v>0</v>
      </c>
      <c r="G89" s="17">
        <f t="shared" si="30"/>
        <v>0</v>
      </c>
      <c r="H89" s="17">
        <f t="shared" si="30"/>
        <v>0</v>
      </c>
      <c r="I89" s="17">
        <f t="shared" si="30"/>
        <v>0</v>
      </c>
      <c r="J89" s="17">
        <f>SUBTOTAL(9,J84:J88)</f>
        <v>0</v>
      </c>
    </row>
    <row r="90" spans="1:10" x14ac:dyDescent="0.3">
      <c r="A90" s="10" t="s">
        <v>71</v>
      </c>
      <c r="B90" s="10" t="s">
        <v>16</v>
      </c>
      <c r="C90" s="8" t="s">
        <v>43</v>
      </c>
      <c r="D90" s="11">
        <f>'Apr- June 2022'!G99</f>
        <v>119</v>
      </c>
      <c r="E90" s="11">
        <f>'Apr- June 2022'!H99</f>
        <v>0</v>
      </c>
      <c r="F90" s="11">
        <f>'Apr- June 2022'!I99</f>
        <v>0</v>
      </c>
      <c r="G90" s="11">
        <f>'Apr- June 2022'!J99</f>
        <v>0</v>
      </c>
      <c r="H90" s="11">
        <f>'Apr- June 2022'!K99</f>
        <v>134.26</v>
      </c>
      <c r="I90" s="11">
        <f>'Apr- June 2022'!L99</f>
        <v>0</v>
      </c>
      <c r="J90" s="11">
        <f>SUM(D90:I90)</f>
        <v>253.26</v>
      </c>
    </row>
    <row r="91" spans="1:10" x14ac:dyDescent="0.3">
      <c r="A91" s="10" t="s">
        <v>71</v>
      </c>
      <c r="B91" s="10" t="s">
        <v>16</v>
      </c>
      <c r="C91" s="8" t="s">
        <v>42</v>
      </c>
      <c r="D91" s="11">
        <f>'Jul - Sep 2022'!G96</f>
        <v>0</v>
      </c>
      <c r="E91" s="11">
        <f>'Jul - Sep 2022'!H96</f>
        <v>0</v>
      </c>
      <c r="F91" s="11">
        <f>'Jul - Sep 2022'!I96</f>
        <v>0</v>
      </c>
      <c r="G91" s="11">
        <f>'Jul - Sep 2022'!J96</f>
        <v>0</v>
      </c>
      <c r="H91" s="11">
        <f>'Jul - Sep 2022'!K96</f>
        <v>0</v>
      </c>
      <c r="I91" s="11">
        <f>'Jul - Sep 2022'!L96</f>
        <v>0</v>
      </c>
      <c r="J91" s="11">
        <f t="shared" ref="J91:J94" si="31">SUM(D91:I91)</f>
        <v>0</v>
      </c>
    </row>
    <row r="92" spans="1:10" x14ac:dyDescent="0.3">
      <c r="A92" s="10" t="s">
        <v>71</v>
      </c>
      <c r="B92" s="10" t="s">
        <v>16</v>
      </c>
      <c r="C92" s="8" t="s">
        <v>41</v>
      </c>
      <c r="D92" s="11">
        <f>'Oct - Dec 2022'!G95</f>
        <v>821.99</v>
      </c>
      <c r="E92" s="11">
        <f>'Oct - Dec 2022'!H95</f>
        <v>0</v>
      </c>
      <c r="F92" s="11">
        <f>'Oct - Dec 2022'!I95</f>
        <v>20</v>
      </c>
      <c r="G92" s="11">
        <f>'Oct - Dec 2022'!J95</f>
        <v>16</v>
      </c>
      <c r="H92" s="11">
        <f>'Oct - Dec 2022'!K95</f>
        <v>161</v>
      </c>
      <c r="I92" s="11">
        <f>'Oct - Dec 2022'!L95</f>
        <v>0</v>
      </c>
      <c r="J92" s="11">
        <f t="shared" si="31"/>
        <v>1018.99</v>
      </c>
    </row>
    <row r="93" spans="1:10" x14ac:dyDescent="0.3">
      <c r="A93" s="10" t="s">
        <v>71</v>
      </c>
      <c r="B93" s="10" t="s">
        <v>16</v>
      </c>
      <c r="C93" s="8" t="s">
        <v>40</v>
      </c>
      <c r="D93" s="11">
        <f>'Jan - Mar 2023'!G100</f>
        <v>0</v>
      </c>
      <c r="E93" s="11">
        <f>'Jan - Mar 2023'!H100</f>
        <v>0</v>
      </c>
      <c r="F93" s="11">
        <f>'Jan - Mar 2023'!I100</f>
        <v>76.3</v>
      </c>
      <c r="G93" s="11">
        <f>'Jan - Mar 2023'!J100</f>
        <v>0</v>
      </c>
      <c r="H93" s="11">
        <f>'Jan - Mar 2023'!K100</f>
        <v>130</v>
      </c>
      <c r="I93" s="11">
        <f>'Jan - Mar 2023'!L100</f>
        <v>0</v>
      </c>
      <c r="J93" s="11">
        <f t="shared" si="31"/>
        <v>206.3</v>
      </c>
    </row>
    <row r="94" spans="1:10" x14ac:dyDescent="0.3">
      <c r="A94" s="10" t="s">
        <v>71</v>
      </c>
      <c r="B94" s="10" t="s">
        <v>16</v>
      </c>
      <c r="C94" s="10"/>
      <c r="D94" s="11"/>
      <c r="E94" s="11"/>
      <c r="F94" s="11"/>
      <c r="G94" s="11"/>
      <c r="H94" s="11"/>
      <c r="I94" s="11"/>
      <c r="J94" s="11">
        <f t="shared" si="31"/>
        <v>0</v>
      </c>
    </row>
    <row r="95" spans="1:10" x14ac:dyDescent="0.3">
      <c r="A95" s="12" t="s">
        <v>71</v>
      </c>
      <c r="B95" s="13"/>
      <c r="C95" s="13"/>
      <c r="D95" s="17">
        <f>SUBTOTAL(9,D90:D94)</f>
        <v>940.99</v>
      </c>
      <c r="E95" s="17">
        <f t="shared" ref="E95:I95" si="32">SUBTOTAL(9,E90:E94)</f>
        <v>0</v>
      </c>
      <c r="F95" s="17">
        <f t="shared" si="32"/>
        <v>96.3</v>
      </c>
      <c r="G95" s="17">
        <f t="shared" si="32"/>
        <v>16</v>
      </c>
      <c r="H95" s="17">
        <f t="shared" si="32"/>
        <v>425.26</v>
      </c>
      <c r="I95" s="17">
        <f t="shared" si="32"/>
        <v>0</v>
      </c>
      <c r="J95" s="17">
        <f>SUBTOTAL(9,J90:J94)</f>
        <v>1478.55</v>
      </c>
    </row>
    <row r="96" spans="1:10" x14ac:dyDescent="0.3">
      <c r="A96" s="10" t="s">
        <v>57</v>
      </c>
      <c r="B96" s="10" t="s">
        <v>16</v>
      </c>
      <c r="C96" s="8" t="s">
        <v>43</v>
      </c>
      <c r="D96" s="11">
        <f>'Apr- June 2022'!G105</f>
        <v>0</v>
      </c>
      <c r="E96" s="11">
        <f>'Apr- June 2022'!H105</f>
        <v>0</v>
      </c>
      <c r="F96" s="11">
        <f>'Apr- June 2022'!I105</f>
        <v>0</v>
      </c>
      <c r="G96" s="11">
        <f>'Apr- June 2022'!J105</f>
        <v>0</v>
      </c>
      <c r="H96" s="11">
        <f>'Apr- June 2022'!K105</f>
        <v>0</v>
      </c>
      <c r="I96" s="11">
        <f>'Apr- June 2022'!L105</f>
        <v>0</v>
      </c>
      <c r="J96" s="11">
        <f>SUM(D96:I96)</f>
        <v>0</v>
      </c>
    </row>
    <row r="97" spans="1:15" x14ac:dyDescent="0.3">
      <c r="A97" s="10" t="s">
        <v>57</v>
      </c>
      <c r="B97" s="10" t="s">
        <v>16</v>
      </c>
      <c r="C97" s="8" t="s">
        <v>42</v>
      </c>
      <c r="D97" s="11">
        <f>'Jul - Sep 2022'!G102</f>
        <v>0</v>
      </c>
      <c r="E97" s="11">
        <f>'Jul - Sep 2022'!H102</f>
        <v>0</v>
      </c>
      <c r="F97" s="11">
        <f>'Jul - Sep 2022'!I102</f>
        <v>0</v>
      </c>
      <c r="G97" s="11">
        <f>'Jul - Sep 2022'!J102</f>
        <v>0</v>
      </c>
      <c r="H97" s="11">
        <f>'Jul - Sep 2022'!K102</f>
        <v>0</v>
      </c>
      <c r="I97" s="11">
        <f>'Jul - Sep 2022'!L102</f>
        <v>0</v>
      </c>
      <c r="J97" s="11">
        <f t="shared" ref="J97:J100" si="33">SUM(D97:I97)</f>
        <v>0</v>
      </c>
    </row>
    <row r="98" spans="1:15" x14ac:dyDescent="0.3">
      <c r="A98" s="10" t="s">
        <v>57</v>
      </c>
      <c r="B98" s="10" t="s">
        <v>16</v>
      </c>
      <c r="C98" s="8" t="s">
        <v>41</v>
      </c>
      <c r="D98" s="11">
        <f>'Oct - Dec 2022'!G101</f>
        <v>0</v>
      </c>
      <c r="E98" s="11">
        <f>'Oct - Dec 2022'!H101</f>
        <v>0</v>
      </c>
      <c r="F98" s="11">
        <f>'Oct - Dec 2022'!I101</f>
        <v>0</v>
      </c>
      <c r="G98" s="11">
        <f>'Oct - Dec 2022'!J101</f>
        <v>0</v>
      </c>
      <c r="H98" s="11">
        <f>'Oct - Dec 2022'!K101</f>
        <v>0</v>
      </c>
      <c r="I98" s="11">
        <f>'Oct - Dec 2022'!L101</f>
        <v>0</v>
      </c>
      <c r="J98" s="11">
        <f t="shared" si="33"/>
        <v>0</v>
      </c>
    </row>
    <row r="99" spans="1:15" x14ac:dyDescent="0.3">
      <c r="A99" s="10" t="s">
        <v>57</v>
      </c>
      <c r="B99" s="10" t="s">
        <v>16</v>
      </c>
      <c r="C99" s="8" t="s">
        <v>40</v>
      </c>
      <c r="D99" s="11">
        <f>'Jan - Mar 2023'!G106</f>
        <v>0</v>
      </c>
      <c r="E99" s="11">
        <f>'Jan - Mar 2023'!H106</f>
        <v>0</v>
      </c>
      <c r="F99" s="11">
        <f>'Jan - Mar 2023'!I106</f>
        <v>0</v>
      </c>
      <c r="G99" s="11">
        <f>'Jan - Mar 2023'!J106</f>
        <v>0</v>
      </c>
      <c r="H99" s="11">
        <f>'Jan - Mar 2023'!K106</f>
        <v>0</v>
      </c>
      <c r="I99" s="11">
        <f>'Jan - Mar 2023'!L106</f>
        <v>0</v>
      </c>
      <c r="J99" s="11">
        <f t="shared" si="33"/>
        <v>0</v>
      </c>
    </row>
    <row r="100" spans="1:15" x14ac:dyDescent="0.3">
      <c r="A100" s="10" t="s">
        <v>57</v>
      </c>
      <c r="B100" s="10" t="s">
        <v>16</v>
      </c>
      <c r="C100" s="10"/>
      <c r="D100" s="11"/>
      <c r="E100" s="11"/>
      <c r="F100" s="11"/>
      <c r="G100" s="11"/>
      <c r="H100" s="11"/>
      <c r="I100" s="11"/>
      <c r="J100" s="11">
        <f t="shared" si="33"/>
        <v>0</v>
      </c>
    </row>
    <row r="101" spans="1:15" x14ac:dyDescent="0.3">
      <c r="A101" s="12" t="s">
        <v>57</v>
      </c>
      <c r="B101" s="13"/>
      <c r="C101" s="13"/>
      <c r="D101" s="17">
        <f>SUBTOTAL(9,D96:D100)</f>
        <v>0</v>
      </c>
      <c r="E101" s="17">
        <f t="shared" ref="E101:I101" si="34">SUBTOTAL(9,E96:E100)</f>
        <v>0</v>
      </c>
      <c r="F101" s="17">
        <f t="shared" si="34"/>
        <v>0</v>
      </c>
      <c r="G101" s="17">
        <f t="shared" si="34"/>
        <v>0</v>
      </c>
      <c r="H101" s="17">
        <f t="shared" si="34"/>
        <v>0</v>
      </c>
      <c r="I101" s="17">
        <f t="shared" si="34"/>
        <v>0</v>
      </c>
      <c r="J101" s="17">
        <f>SUBTOTAL(9,J96:J100)</f>
        <v>0</v>
      </c>
    </row>
    <row r="102" spans="1:15" x14ac:dyDescent="0.3">
      <c r="A102" s="10" t="s">
        <v>72</v>
      </c>
      <c r="B102" s="10" t="s">
        <v>16</v>
      </c>
      <c r="C102" s="8" t="s">
        <v>43</v>
      </c>
      <c r="D102" s="11">
        <f>'Apr- June 2022'!G111</f>
        <v>0</v>
      </c>
      <c r="E102" s="11">
        <f>'Apr- June 2022'!H111</f>
        <v>0</v>
      </c>
      <c r="F102" s="11">
        <f>'Apr- June 2022'!I111</f>
        <v>0</v>
      </c>
      <c r="G102" s="11">
        <f>'Apr- June 2022'!J111</f>
        <v>0</v>
      </c>
      <c r="H102" s="11">
        <f>'Apr- June 2022'!K111</f>
        <v>0</v>
      </c>
      <c r="I102" s="11">
        <f>'Apr- June 2022'!L111</f>
        <v>0</v>
      </c>
      <c r="J102" s="11">
        <f>SUM(D102:I102)</f>
        <v>0</v>
      </c>
    </row>
    <row r="103" spans="1:15" x14ac:dyDescent="0.3">
      <c r="A103" s="10" t="s">
        <v>72</v>
      </c>
      <c r="B103" s="10" t="s">
        <v>16</v>
      </c>
      <c r="C103" s="8" t="s">
        <v>42</v>
      </c>
      <c r="D103" s="11">
        <f>'Jul - Sep 2022'!G108</f>
        <v>0</v>
      </c>
      <c r="E103" s="11">
        <f>'Jul - Sep 2022'!H108</f>
        <v>0</v>
      </c>
      <c r="F103" s="11">
        <f>'Jul - Sep 2022'!I108</f>
        <v>0</v>
      </c>
      <c r="G103" s="11">
        <f>'Jul - Sep 2022'!J108</f>
        <v>0</v>
      </c>
      <c r="H103" s="11">
        <f>'Jul - Sep 2022'!K108</f>
        <v>0</v>
      </c>
      <c r="I103" s="11">
        <f>'Jul - Sep 2022'!L108</f>
        <v>0</v>
      </c>
      <c r="J103" s="11">
        <f t="shared" ref="J103:J106" si="35">SUM(D103:I103)</f>
        <v>0</v>
      </c>
    </row>
    <row r="104" spans="1:15" x14ac:dyDescent="0.3">
      <c r="A104" s="10" t="s">
        <v>72</v>
      </c>
      <c r="B104" s="10" t="s">
        <v>16</v>
      </c>
      <c r="C104" s="8" t="s">
        <v>41</v>
      </c>
      <c r="D104" s="11">
        <f>'Oct - Dec 2022'!G107</f>
        <v>0</v>
      </c>
      <c r="E104" s="11">
        <f>'Oct - Dec 2022'!H107</f>
        <v>0</v>
      </c>
      <c r="F104" s="11">
        <f>'Oct - Dec 2022'!I107</f>
        <v>0</v>
      </c>
      <c r="G104" s="11">
        <f>'Oct - Dec 2022'!J107</f>
        <v>0</v>
      </c>
      <c r="H104" s="11">
        <f>'Oct - Dec 2022'!K107</f>
        <v>0</v>
      </c>
      <c r="I104" s="11">
        <f>'Oct - Dec 2022'!L107</f>
        <v>0</v>
      </c>
      <c r="J104" s="11">
        <f t="shared" si="35"/>
        <v>0</v>
      </c>
    </row>
    <row r="105" spans="1:15" x14ac:dyDescent="0.3">
      <c r="A105" s="10" t="s">
        <v>72</v>
      </c>
      <c r="B105" s="10" t="s">
        <v>16</v>
      </c>
      <c r="C105" s="8" t="s">
        <v>40</v>
      </c>
      <c r="D105" s="11">
        <f>'Jan - Mar 2023'!G112</f>
        <v>0</v>
      </c>
      <c r="E105" s="11">
        <f>'Jan - Mar 2023'!H112</f>
        <v>0</v>
      </c>
      <c r="F105" s="11">
        <f>'Jan - Mar 2023'!I112</f>
        <v>0</v>
      </c>
      <c r="G105" s="11">
        <f>'Jan - Mar 2023'!J112</f>
        <v>0</v>
      </c>
      <c r="H105" s="11">
        <f>'Jan - Mar 2023'!K112</f>
        <v>0</v>
      </c>
      <c r="I105" s="11">
        <f>'Jan - Mar 2023'!L112</f>
        <v>0</v>
      </c>
      <c r="J105" s="11">
        <f t="shared" si="35"/>
        <v>0</v>
      </c>
    </row>
    <row r="106" spans="1:15" x14ac:dyDescent="0.3">
      <c r="A106" s="10" t="s">
        <v>72</v>
      </c>
      <c r="B106" s="10" t="s">
        <v>16</v>
      </c>
      <c r="C106" s="10"/>
      <c r="D106" s="11"/>
      <c r="E106" s="11"/>
      <c r="F106" s="11"/>
      <c r="G106" s="11"/>
      <c r="H106" s="11"/>
      <c r="I106" s="11"/>
      <c r="J106" s="11">
        <f t="shared" si="35"/>
        <v>0</v>
      </c>
    </row>
    <row r="107" spans="1:15" x14ac:dyDescent="0.3">
      <c r="A107" s="12" t="s">
        <v>72</v>
      </c>
      <c r="B107" s="13"/>
      <c r="C107" s="13"/>
      <c r="D107" s="17">
        <f>SUBTOTAL(9,D102:D106)</f>
        <v>0</v>
      </c>
      <c r="E107" s="17">
        <f t="shared" ref="E107:I107" si="36">SUBTOTAL(9,E102:E106)</f>
        <v>0</v>
      </c>
      <c r="F107" s="17">
        <f t="shared" si="36"/>
        <v>0</v>
      </c>
      <c r="G107" s="17">
        <f t="shared" si="36"/>
        <v>0</v>
      </c>
      <c r="H107" s="17">
        <f t="shared" si="36"/>
        <v>0</v>
      </c>
      <c r="I107" s="17">
        <f t="shared" si="36"/>
        <v>0</v>
      </c>
      <c r="J107" s="17">
        <f>SUBTOTAL(9,J102:J106)</f>
        <v>0</v>
      </c>
    </row>
    <row r="108" spans="1:15" ht="17.25" thickBot="1" x14ac:dyDescent="0.35">
      <c r="A108" s="20"/>
      <c r="B108" s="20"/>
      <c r="C108" s="20"/>
      <c r="D108" s="23">
        <f>D8+D14+D20+D26+D32+D38+D43+D49+D55+D60+D65+D71+D77+D83+D89+D95+D101+D107</f>
        <v>1272.08</v>
      </c>
      <c r="E108" s="23">
        <f t="shared" ref="E108:J108" si="37">E8+E14+E20+E26+E32+E38+E43+E49+E55+E60+E65+E71+E77+E83+E89+E95+E101+E107</f>
        <v>613.89</v>
      </c>
      <c r="F108" s="23">
        <f t="shared" si="37"/>
        <v>8910.6499999999978</v>
      </c>
      <c r="G108" s="23">
        <f t="shared" si="37"/>
        <v>877.09</v>
      </c>
      <c r="H108" s="23">
        <f t="shared" si="37"/>
        <v>2288.36</v>
      </c>
      <c r="I108" s="23">
        <f t="shared" si="37"/>
        <v>339</v>
      </c>
      <c r="J108" s="23">
        <f t="shared" si="37"/>
        <v>14301.07</v>
      </c>
    </row>
    <row r="109" spans="1:15" ht="17.25" thickTop="1" x14ac:dyDescent="0.3">
      <c r="A109" s="24"/>
      <c r="B109" s="24"/>
      <c r="C109" s="24"/>
      <c r="D109" s="26"/>
      <c r="E109" s="26"/>
      <c r="F109" s="26"/>
      <c r="G109" s="26"/>
      <c r="H109" s="26"/>
      <c r="I109" s="26"/>
      <c r="J109" s="26"/>
      <c r="L109" s="57"/>
      <c r="O109" s="28"/>
    </row>
    <row r="110" spans="1:15" x14ac:dyDescent="0.3">
      <c r="K110" s="27"/>
      <c r="L110" s="57"/>
    </row>
    <row r="111" spans="1:15" ht="17.25" thickBot="1" x14ac:dyDescent="0.35">
      <c r="A111" s="24"/>
      <c r="B111" s="24"/>
      <c r="C111" s="24"/>
      <c r="D111" s="26"/>
      <c r="E111" s="26"/>
      <c r="F111" s="26"/>
      <c r="G111" s="26"/>
      <c r="H111" s="26"/>
      <c r="I111" s="26"/>
      <c r="J111" s="26"/>
      <c r="L111" s="57"/>
    </row>
    <row r="112" spans="1:15" ht="17.25" thickBot="1" x14ac:dyDescent="0.35">
      <c r="A112" s="24"/>
      <c r="B112" s="64" t="s">
        <v>18</v>
      </c>
      <c r="C112" s="64"/>
      <c r="D112" s="31"/>
      <c r="E112" s="31"/>
      <c r="F112" s="31"/>
      <c r="G112" s="31"/>
      <c r="H112" s="31"/>
      <c r="I112" s="31"/>
      <c r="J112" s="32"/>
    </row>
    <row r="113" spans="1:10" ht="52.5" x14ac:dyDescent="0.3">
      <c r="A113" s="24"/>
      <c r="B113" s="61"/>
      <c r="C113" s="62"/>
      <c r="D113" s="58" t="s">
        <v>6</v>
      </c>
      <c r="E113" s="35" t="s">
        <v>19</v>
      </c>
      <c r="F113" s="35" t="s">
        <v>20</v>
      </c>
      <c r="G113" s="35" t="s">
        <v>21</v>
      </c>
      <c r="H113" s="35" t="s">
        <v>10</v>
      </c>
      <c r="I113" s="35" t="s">
        <v>11</v>
      </c>
      <c r="J113" s="36" t="s">
        <v>22</v>
      </c>
    </row>
    <row r="114" spans="1:10" x14ac:dyDescent="0.3">
      <c r="A114" s="24"/>
      <c r="B114" s="65" t="s">
        <v>24</v>
      </c>
      <c r="C114" s="66"/>
      <c r="D114" s="38">
        <f>SUM(D8+D14+D20+D26)</f>
        <v>199.18</v>
      </c>
      <c r="E114" s="38">
        <f t="shared" ref="E114:I114" si="38">SUM(E8+E14+E20+E26)</f>
        <v>0</v>
      </c>
      <c r="F114" s="38">
        <f t="shared" si="38"/>
        <v>5215.3100000000004</v>
      </c>
      <c r="G114" s="38">
        <f t="shared" si="38"/>
        <v>193.46</v>
      </c>
      <c r="H114" s="38">
        <f t="shared" si="38"/>
        <v>930.98</v>
      </c>
      <c r="I114" s="38">
        <f t="shared" si="38"/>
        <v>339</v>
      </c>
      <c r="J114" s="38">
        <f>SUM(D114:I114)</f>
        <v>6877.93</v>
      </c>
    </row>
    <row r="115" spans="1:10" x14ac:dyDescent="0.3">
      <c r="A115" s="24"/>
      <c r="B115" s="65" t="s">
        <v>125</v>
      </c>
      <c r="C115" s="66"/>
      <c r="D115" s="38">
        <f>+D32+D38+D43+D49+D55+D60+D65+D71+D77+D83+D89+D95+D101+D107</f>
        <v>1072.9000000000001</v>
      </c>
      <c r="E115" s="38">
        <f t="shared" ref="E115:I115" si="39">+E32+E38+E43+E49+E55+E60+E65+E71+E77+E83+E89+E95+E101+E107</f>
        <v>613.89</v>
      </c>
      <c r="F115" s="38">
        <f t="shared" si="39"/>
        <v>3695.34</v>
      </c>
      <c r="G115" s="38">
        <f t="shared" si="39"/>
        <v>683.63</v>
      </c>
      <c r="H115" s="38">
        <f t="shared" si="39"/>
        <v>1357.38</v>
      </c>
      <c r="I115" s="38">
        <f t="shared" si="39"/>
        <v>0</v>
      </c>
      <c r="J115" s="38">
        <f>SUM(D115:I115)</f>
        <v>7423.14</v>
      </c>
    </row>
    <row r="116" spans="1:10" ht="17.25" thickBot="1" x14ac:dyDescent="0.35">
      <c r="A116" s="24"/>
      <c r="B116" s="59" t="s">
        <v>29</v>
      </c>
      <c r="C116" s="60"/>
      <c r="D116" s="46">
        <f>SUM(D114:D115)</f>
        <v>1272.0800000000002</v>
      </c>
      <c r="E116" s="46">
        <f t="shared" ref="E116:I116" si="40">SUM(E114:E115)</f>
        <v>613.89</v>
      </c>
      <c r="F116" s="46">
        <f t="shared" si="40"/>
        <v>8910.6500000000015</v>
      </c>
      <c r="G116" s="46">
        <f t="shared" si="40"/>
        <v>877.09</v>
      </c>
      <c r="H116" s="46">
        <f t="shared" si="40"/>
        <v>2288.36</v>
      </c>
      <c r="I116" s="46">
        <f t="shared" si="40"/>
        <v>339</v>
      </c>
      <c r="J116" s="47">
        <f>SUM(J114:J115)</f>
        <v>14301.07</v>
      </c>
    </row>
    <row r="117" spans="1:10" ht="17.25" thickTop="1" x14ac:dyDescent="0.3">
      <c r="A117" s="24"/>
      <c r="B117" s="24"/>
      <c r="C117" s="24"/>
      <c r="D117" s="26"/>
      <c r="E117" s="26"/>
      <c r="F117" s="26"/>
      <c r="G117" s="26"/>
      <c r="H117" s="26"/>
      <c r="I117" s="26"/>
      <c r="J117" s="26"/>
    </row>
  </sheetData>
  <mergeCells count="6">
    <mergeCell ref="B116:C116"/>
    <mergeCell ref="B113:C113"/>
    <mergeCell ref="A1:J1"/>
    <mergeCell ref="B112:C112"/>
    <mergeCell ref="B114:C114"/>
    <mergeCell ref="B115:C1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73AD1-D30E-484B-8070-605620C7EC4F}">
  <dimension ref="A1:R26"/>
  <sheetViews>
    <sheetView workbookViewId="0">
      <selection activeCell="H19" sqref="H19:M19"/>
    </sheetView>
  </sheetViews>
  <sheetFormatPr defaultColWidth="9.140625" defaultRowHeight="16.5" x14ac:dyDescent="0.3"/>
  <cols>
    <col min="1" max="1" width="13.42578125" style="3" customWidth="1"/>
    <col min="2" max="2" width="29.85546875" style="3" customWidth="1"/>
    <col min="3" max="3" width="25.28515625" style="3" customWidth="1"/>
    <col min="4" max="4" width="33" style="3" customWidth="1"/>
    <col min="5" max="5" width="19.140625" style="3" customWidth="1"/>
    <col min="6" max="6" width="20.85546875" style="3" customWidth="1"/>
    <col min="7" max="7" width="8.140625" style="3" customWidth="1"/>
    <col min="8" max="8" width="9.140625" style="3"/>
    <col min="9" max="9" width="10.7109375" style="3" customWidth="1"/>
    <col min="10" max="14" width="9.140625" style="3"/>
    <col min="15" max="15" width="10" style="3" customWidth="1"/>
    <col min="16" max="18" width="9.140625" style="3"/>
    <col min="19" max="19" width="17" style="3" customWidth="1"/>
    <col min="20" max="16384" width="9.140625" style="3"/>
  </cols>
  <sheetData>
    <row r="1" spans="1:17" ht="23.25" x14ac:dyDescent="0.35">
      <c r="A1" s="1" t="s">
        <v>38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</row>
    <row r="2" spans="1:17" ht="52.5" x14ac:dyDescent="0.3">
      <c r="A2" s="4" t="s">
        <v>0</v>
      </c>
      <c r="B2" s="4" t="s">
        <v>1</v>
      </c>
      <c r="C2" s="5" t="s">
        <v>2</v>
      </c>
      <c r="D2" s="4" t="s">
        <v>3</v>
      </c>
      <c r="E2" s="4" t="s">
        <v>4</v>
      </c>
      <c r="F2" s="6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</row>
    <row r="3" spans="1:17" s="55" customFormat="1" x14ac:dyDescent="0.3">
      <c r="A3" s="49" t="s">
        <v>15</v>
      </c>
      <c r="B3" s="50" t="s">
        <v>14</v>
      </c>
      <c r="C3" s="51"/>
      <c r="D3" s="52"/>
      <c r="E3" s="53"/>
      <c r="F3" s="50"/>
      <c r="G3" s="54" t="e">
        <f>#REF!+#REF!+#REF!+'Jan - Mar 2023'!G8</f>
        <v>#REF!</v>
      </c>
      <c r="H3" s="54" t="e">
        <f>#REF!+#REF!+#REF!+'Jan - Mar 2023'!H8</f>
        <v>#REF!</v>
      </c>
      <c r="I3" s="54" t="e">
        <f>#REF!+#REF!+#REF!+'Jan - Mar 2023'!I8</f>
        <v>#REF!</v>
      </c>
      <c r="J3" s="54" t="e">
        <f>#REF!+#REF!+#REF!+'Jan - Mar 2023'!J8</f>
        <v>#REF!</v>
      </c>
      <c r="K3" s="54" t="e">
        <f>#REF!+#REF!+#REF!+'Jan - Mar 2023'!K8</f>
        <v>#REF!</v>
      </c>
      <c r="L3" s="54" t="e">
        <f>#REF!+#REF!+#REF!+'Jan - Mar 2023'!L8</f>
        <v>#REF!</v>
      </c>
      <c r="M3" s="54" t="e">
        <f t="shared" ref="M3:M4" si="0">SUM(G3:L3)</f>
        <v>#REF!</v>
      </c>
    </row>
    <row r="4" spans="1:17" s="55" customFormat="1" x14ac:dyDescent="0.3">
      <c r="A4" s="49" t="s">
        <v>31</v>
      </c>
      <c r="B4" s="50" t="s">
        <v>52</v>
      </c>
      <c r="C4" s="51"/>
      <c r="D4" s="52"/>
      <c r="E4" s="53"/>
      <c r="F4" s="50"/>
      <c r="G4" s="54" t="e">
        <f>#REF!+#REF!+#REF!+'Jan - Mar 2023'!G14</f>
        <v>#REF!</v>
      </c>
      <c r="H4" s="54" t="e">
        <f>#REF!+#REF!+#REF!+'Jan - Mar 2023'!H14</f>
        <v>#REF!</v>
      </c>
      <c r="I4" s="54" t="e">
        <f>#REF!+#REF!+#REF!+'Jan - Mar 2023'!I14</f>
        <v>#REF!</v>
      </c>
      <c r="J4" s="54" t="e">
        <f>#REF!+#REF!+#REF!+'Jan - Mar 2023'!J14</f>
        <v>#REF!</v>
      </c>
      <c r="K4" s="54" t="e">
        <f>#REF!+#REF!+#REF!+'Jan - Mar 2023'!K14</f>
        <v>#REF!</v>
      </c>
      <c r="L4" s="54" t="e">
        <f>#REF!+#REF!+#REF!+'Jan - Mar 2023'!L14</f>
        <v>#REF!</v>
      </c>
      <c r="M4" s="54" t="e">
        <f t="shared" si="0"/>
        <v>#REF!</v>
      </c>
    </row>
    <row r="5" spans="1:17" s="55" customFormat="1" x14ac:dyDescent="0.3">
      <c r="A5" s="49" t="s">
        <v>53</v>
      </c>
      <c r="B5" s="50" t="s">
        <v>52</v>
      </c>
      <c r="C5" s="51"/>
      <c r="D5" s="52"/>
      <c r="E5" s="53"/>
      <c r="F5" s="50"/>
      <c r="G5" s="54" t="e">
        <f>#REF!+#REF!+#REF!+'Jan - Mar 2023'!G20</f>
        <v>#REF!</v>
      </c>
      <c r="H5" s="54" t="e">
        <f>#REF!+#REF!+#REF!+'Jan - Mar 2023'!H20</f>
        <v>#REF!</v>
      </c>
      <c r="I5" s="54" t="e">
        <f>#REF!+#REF!+#REF!+'Jan - Mar 2023'!I20</f>
        <v>#REF!</v>
      </c>
      <c r="J5" s="54" t="e">
        <f>#REF!+#REF!+#REF!+'Jan - Mar 2023'!J20</f>
        <v>#REF!</v>
      </c>
      <c r="K5" s="54" t="e">
        <f>#REF!+#REF!+#REF!+'Jan - Mar 2023'!K20</f>
        <v>#REF!</v>
      </c>
      <c r="L5" s="54" t="e">
        <f>#REF!+#REF!+#REF!+'Jan - Mar 2023'!L20</f>
        <v>#REF!</v>
      </c>
      <c r="M5" s="54" t="e">
        <f>SUM(G5:L5)</f>
        <v>#REF!</v>
      </c>
    </row>
    <row r="6" spans="1:17" s="55" customFormat="1" x14ac:dyDescent="0.3">
      <c r="A6" s="49" t="s">
        <v>54</v>
      </c>
      <c r="B6" s="50" t="s">
        <v>52</v>
      </c>
      <c r="C6" s="51"/>
      <c r="D6" s="52"/>
      <c r="E6" s="53"/>
      <c r="F6" s="50"/>
      <c r="G6" s="54" t="e">
        <f>#REF!+#REF!+#REF!+'Jan - Mar 2023'!G31</f>
        <v>#REF!</v>
      </c>
      <c r="H6" s="54" t="e">
        <f>#REF!+#REF!+#REF!+'Jan - Mar 2023'!H31</f>
        <v>#REF!</v>
      </c>
      <c r="I6" s="54" t="e">
        <f>#REF!+#REF!+#REF!+'Jan - Mar 2023'!I31</f>
        <v>#REF!</v>
      </c>
      <c r="J6" s="54" t="e">
        <f>#REF!+#REF!+#REF!+'Jan - Mar 2023'!J31</f>
        <v>#REF!</v>
      </c>
      <c r="K6" s="54" t="e">
        <f>#REF!+#REF!+#REF!+'Jan - Mar 2023'!K31</f>
        <v>#REF!</v>
      </c>
      <c r="L6" s="54" t="e">
        <f>#REF!+#REF!+#REF!+'Jan - Mar 2023'!L31</f>
        <v>#REF!</v>
      </c>
      <c r="M6" s="54" t="e">
        <f>SUM(G6:L6)</f>
        <v>#REF!</v>
      </c>
    </row>
    <row r="7" spans="1:17" x14ac:dyDescent="0.3">
      <c r="A7" s="12" t="s">
        <v>44</v>
      </c>
      <c r="B7" s="13" t="s">
        <v>16</v>
      </c>
      <c r="C7" s="14"/>
      <c r="D7" s="15"/>
      <c r="E7" s="16"/>
      <c r="F7" s="13"/>
      <c r="G7" s="17" t="e">
        <f>#REF!+#REF!+#REF!+'Jan - Mar 2023'!G41</f>
        <v>#REF!</v>
      </c>
      <c r="H7" s="17" t="e">
        <f>#REF!+#REF!+#REF!+'Jan - Mar 2023'!H41</f>
        <v>#REF!</v>
      </c>
      <c r="I7" s="17" t="e">
        <f>#REF!+#REF!+#REF!+'Jan - Mar 2023'!I41</f>
        <v>#REF!</v>
      </c>
      <c r="J7" s="17" t="e">
        <f>#REF!+#REF!+#REF!+'Jan - Mar 2023'!J41</f>
        <v>#REF!</v>
      </c>
      <c r="K7" s="17" t="e">
        <f>#REF!+#REF!+#REF!+'Jan - Mar 2023'!K41</f>
        <v>#REF!</v>
      </c>
      <c r="L7" s="17" t="e">
        <f>#REF!+#REF!+#REF!+'Jan - Mar 2023'!L41</f>
        <v>#REF!</v>
      </c>
      <c r="M7" s="17" t="e">
        <f t="shared" ref="M7:M16" si="1">SUM(G7:L7)</f>
        <v>#REF!</v>
      </c>
    </row>
    <row r="8" spans="1:17" x14ac:dyDescent="0.3">
      <c r="A8" s="12" t="s">
        <v>45</v>
      </c>
      <c r="B8" s="13" t="s">
        <v>16</v>
      </c>
      <c r="C8" s="16"/>
      <c r="D8" s="15"/>
      <c r="E8" s="16"/>
      <c r="F8" s="13"/>
      <c r="G8" s="17" t="e">
        <f>#REF!+#REF!+#REF!+'Jan - Mar 2023'!G47</f>
        <v>#REF!</v>
      </c>
      <c r="H8" s="17" t="e">
        <f>#REF!+#REF!+#REF!+'Jan - Mar 2023'!H47</f>
        <v>#REF!</v>
      </c>
      <c r="I8" s="17" t="e">
        <f>#REF!+#REF!+#REF!+'Jan - Mar 2023'!I47</f>
        <v>#REF!</v>
      </c>
      <c r="J8" s="17" t="e">
        <f>#REF!+#REF!+#REF!+'Jan - Mar 2023'!J47</f>
        <v>#REF!</v>
      </c>
      <c r="K8" s="17" t="e">
        <f>#REF!+#REF!+#REF!+'Jan - Mar 2023'!K47</f>
        <v>#REF!</v>
      </c>
      <c r="L8" s="17" t="e">
        <f>#REF!+#REF!+#REF!+'Jan - Mar 2023'!L47</f>
        <v>#REF!</v>
      </c>
      <c r="M8" s="17" t="e">
        <f>SUM(G8:L8)</f>
        <v>#REF!</v>
      </c>
    </row>
    <row r="9" spans="1:17" x14ac:dyDescent="0.3">
      <c r="A9" s="12" t="s">
        <v>34</v>
      </c>
      <c r="B9" s="13" t="s">
        <v>16</v>
      </c>
      <c r="C9" s="14"/>
      <c r="D9" s="15"/>
      <c r="E9" s="16"/>
      <c r="F9" s="13"/>
      <c r="G9" s="17" t="e">
        <f>#REF!+#REF!+#REF!+'Jan - Mar 2023'!G52</f>
        <v>#REF!</v>
      </c>
      <c r="H9" s="17" t="e">
        <f>#REF!+#REF!+#REF!+'Jan - Mar 2023'!H52</f>
        <v>#REF!</v>
      </c>
      <c r="I9" s="17" t="e">
        <f>#REF!+#REF!+#REF!+'Jan - Mar 2023'!I52</f>
        <v>#REF!</v>
      </c>
      <c r="J9" s="17" t="e">
        <f>#REF!+#REF!+#REF!+'Jan - Mar 2023'!J52</f>
        <v>#REF!</v>
      </c>
      <c r="K9" s="17" t="e">
        <f>#REF!+#REF!+#REF!+'Jan - Mar 2023'!K52</f>
        <v>#REF!</v>
      </c>
      <c r="L9" s="17" t="e">
        <f>#REF!+#REF!+#REF!+'Jan - Mar 2023'!L52</f>
        <v>#REF!</v>
      </c>
      <c r="M9" s="17" t="e">
        <f t="shared" si="1"/>
        <v>#REF!</v>
      </c>
    </row>
    <row r="10" spans="1:17" x14ac:dyDescent="0.3">
      <c r="A10" s="12" t="s">
        <v>50</v>
      </c>
      <c r="B10" s="13" t="s">
        <v>16</v>
      </c>
      <c r="C10" s="14"/>
      <c r="D10" s="15"/>
      <c r="E10" s="16"/>
      <c r="F10" s="13"/>
      <c r="G10" s="17" t="e">
        <f>#REF!+#REF!+#REF!+'Jan - Mar 2023'!G58</f>
        <v>#REF!</v>
      </c>
      <c r="H10" s="17" t="e">
        <f>#REF!+#REF!+#REF!+'Jan - Mar 2023'!H58</f>
        <v>#REF!</v>
      </c>
      <c r="I10" s="17" t="e">
        <f>#REF!+#REF!+#REF!+'Jan - Mar 2023'!I58</f>
        <v>#REF!</v>
      </c>
      <c r="J10" s="17" t="e">
        <f>#REF!+#REF!+#REF!+'Jan - Mar 2023'!J58</f>
        <v>#REF!</v>
      </c>
      <c r="K10" s="17" t="e">
        <f>#REF!+#REF!+#REF!+'Jan - Mar 2023'!K58</f>
        <v>#REF!</v>
      </c>
      <c r="L10" s="17" t="e">
        <f>#REF!+#REF!+#REF!+'Jan - Mar 2023'!L58</f>
        <v>#REF!</v>
      </c>
      <c r="M10" s="17" t="e">
        <f>SUM(G10:L10)</f>
        <v>#REF!</v>
      </c>
    </row>
    <row r="11" spans="1:17" x14ac:dyDescent="0.3">
      <c r="A11" s="12" t="s">
        <v>46</v>
      </c>
      <c r="B11" s="13" t="s">
        <v>16</v>
      </c>
      <c r="C11" s="14"/>
      <c r="D11" s="15"/>
      <c r="E11" s="16"/>
      <c r="F11" s="13"/>
      <c r="G11" s="17" t="e">
        <f>#REF!+#REF!+#REF!+'Jan - Mar 2023'!G64</f>
        <v>#REF!</v>
      </c>
      <c r="H11" s="17" t="e">
        <f>#REF!+#REF!+#REF!+'Jan - Mar 2023'!H64</f>
        <v>#REF!</v>
      </c>
      <c r="I11" s="17" t="e">
        <f>#REF!+#REF!+#REF!+'Jan - Mar 2023'!I64</f>
        <v>#REF!</v>
      </c>
      <c r="J11" s="17" t="e">
        <f>#REF!+#REF!+#REF!+'Jan - Mar 2023'!J64</f>
        <v>#REF!</v>
      </c>
      <c r="K11" s="17" t="e">
        <f>#REF!+#REF!+#REF!+'Jan - Mar 2023'!K64</f>
        <v>#REF!</v>
      </c>
      <c r="L11" s="17" t="e">
        <f>#REF!+#REF!+#REF!+'Jan - Mar 2023'!L64</f>
        <v>#REF!</v>
      </c>
      <c r="M11" s="17" t="e">
        <f t="shared" si="1"/>
        <v>#REF!</v>
      </c>
    </row>
    <row r="12" spans="1:17" x14ac:dyDescent="0.3">
      <c r="A12" s="12" t="s">
        <v>47</v>
      </c>
      <c r="B12" s="13" t="s">
        <v>16</v>
      </c>
      <c r="C12" s="14"/>
      <c r="D12" s="15"/>
      <c r="E12" s="16"/>
      <c r="F12" s="13"/>
      <c r="G12" s="17" t="e">
        <f>#REF!+#REF!+#REF!+'Jan - Mar 2023'!G70</f>
        <v>#REF!</v>
      </c>
      <c r="H12" s="17" t="e">
        <f>#REF!+#REF!+#REF!+'Jan - Mar 2023'!H70</f>
        <v>#REF!</v>
      </c>
      <c r="I12" s="17" t="e">
        <f>#REF!+#REF!+#REF!+'Jan - Mar 2023'!I70</f>
        <v>#REF!</v>
      </c>
      <c r="J12" s="17" t="e">
        <f>#REF!+#REF!+#REF!+'Jan - Mar 2023'!J70</f>
        <v>#REF!</v>
      </c>
      <c r="K12" s="17" t="e">
        <f>#REF!+#REF!+#REF!+'Jan - Mar 2023'!K70</f>
        <v>#REF!</v>
      </c>
      <c r="L12" s="17" t="e">
        <f>#REF!+#REF!+#REF!+'Jan - Mar 2023'!L70</f>
        <v>#REF!</v>
      </c>
      <c r="M12" s="17" t="e">
        <f t="shared" ref="M12" si="2">SUM(G12:L12)</f>
        <v>#REF!</v>
      </c>
      <c r="N12" s="3" t="s">
        <v>51</v>
      </c>
    </row>
    <row r="13" spans="1:17" x14ac:dyDescent="0.3">
      <c r="A13" s="12" t="s">
        <v>48</v>
      </c>
      <c r="B13" s="13" t="s">
        <v>16</v>
      </c>
      <c r="C13" s="16"/>
      <c r="D13" s="15"/>
      <c r="E13" s="16"/>
      <c r="F13" s="13"/>
      <c r="G13" s="17" t="e">
        <f>#REF!+#REF!+#REF!+'Jan - Mar 2023'!G76</f>
        <v>#REF!</v>
      </c>
      <c r="H13" s="17" t="e">
        <f>#REF!+#REF!+#REF!+'Jan - Mar 2023'!H76</f>
        <v>#REF!</v>
      </c>
      <c r="I13" s="17" t="e">
        <f>#REF!+#REF!+#REF!+'Jan - Mar 2023'!I76</f>
        <v>#REF!</v>
      </c>
      <c r="J13" s="17" t="e">
        <f>#REF!+#REF!+#REF!+'Jan - Mar 2023'!J76</f>
        <v>#REF!</v>
      </c>
      <c r="K13" s="17" t="e">
        <f>#REF!+#REF!+#REF!+'Jan - Mar 2023'!K76</f>
        <v>#REF!</v>
      </c>
      <c r="L13" s="17" t="e">
        <f>#REF!+#REF!+#REF!+'Jan - Mar 2023'!L76</f>
        <v>#REF!</v>
      </c>
      <c r="M13" s="17" t="e">
        <f t="shared" si="1"/>
        <v>#REF!</v>
      </c>
    </row>
    <row r="14" spans="1:17" x14ac:dyDescent="0.3">
      <c r="A14" s="12" t="s">
        <v>35</v>
      </c>
      <c r="B14" s="13" t="s">
        <v>16</v>
      </c>
      <c r="C14" s="14"/>
      <c r="D14" s="15"/>
      <c r="E14" s="16"/>
      <c r="F14" s="13"/>
      <c r="G14" s="17" t="e">
        <f>#REF!+#REF!+#REF!+'Jan - Mar 2023'!G82</f>
        <v>#REF!</v>
      </c>
      <c r="H14" s="17" t="e">
        <f>#REF!+#REF!+#REF!+'Jan - Mar 2023'!H82</f>
        <v>#REF!</v>
      </c>
      <c r="I14" s="17" t="e">
        <f>#REF!+#REF!+#REF!+'Jan - Mar 2023'!I82</f>
        <v>#REF!</v>
      </c>
      <c r="J14" s="17" t="e">
        <f>#REF!+#REF!+#REF!+'Jan - Mar 2023'!J82</f>
        <v>#REF!</v>
      </c>
      <c r="K14" s="17" t="e">
        <f>#REF!+#REF!+#REF!+'Jan - Mar 2023'!K82</f>
        <v>#REF!</v>
      </c>
      <c r="L14" s="17" t="e">
        <f>#REF!+#REF!+#REF!+'Jan - Mar 2023'!L82</f>
        <v>#REF!</v>
      </c>
      <c r="M14" s="17" t="e">
        <f t="shared" si="1"/>
        <v>#REF!</v>
      </c>
      <c r="Q14" s="19"/>
    </row>
    <row r="15" spans="1:17" x14ac:dyDescent="0.3">
      <c r="A15" s="12" t="s">
        <v>39</v>
      </c>
      <c r="B15" s="13" t="s">
        <v>16</v>
      </c>
      <c r="C15" s="14"/>
      <c r="D15" s="15"/>
      <c r="E15" s="16"/>
      <c r="F15" s="13"/>
      <c r="G15" s="17" t="e">
        <f>#REF!+#REF!+#REF!+'Jan - Mar 2023'!G87</f>
        <v>#REF!</v>
      </c>
      <c r="H15" s="17" t="e">
        <f>#REF!+#REF!+#REF!+'Jan - Mar 2023'!H87</f>
        <v>#REF!</v>
      </c>
      <c r="I15" s="17" t="e">
        <f>#REF!+#REF!+#REF!+'Jan - Mar 2023'!I87</f>
        <v>#REF!</v>
      </c>
      <c r="J15" s="17" t="e">
        <f>#REF!+#REF!+#REF!+'Jan - Mar 2023'!J87</f>
        <v>#REF!</v>
      </c>
      <c r="K15" s="17" t="e">
        <f>#REF!+#REF!+#REF!+'Jan - Mar 2023'!K87</f>
        <v>#REF!</v>
      </c>
      <c r="L15" s="17" t="e">
        <f>#REF!+#REF!+#REF!+'Jan - Mar 2023'!L87</f>
        <v>#REF!</v>
      </c>
      <c r="M15" s="17" t="e">
        <f t="shared" si="1"/>
        <v>#REF!</v>
      </c>
      <c r="Q15" s="19"/>
    </row>
    <row r="16" spans="1:17" x14ac:dyDescent="0.3">
      <c r="A16" s="12" t="s">
        <v>49</v>
      </c>
      <c r="B16" s="13" t="s">
        <v>16</v>
      </c>
      <c r="C16" s="14"/>
      <c r="D16" s="15"/>
      <c r="E16" s="16"/>
      <c r="F16" s="13"/>
      <c r="G16" s="17" t="e">
        <f>#REF!+#REF!+#REF!+'Jan - Mar 2023'!G92</f>
        <v>#REF!</v>
      </c>
      <c r="H16" s="17" t="e">
        <f>#REF!+#REF!+#REF!+'Jan - Mar 2023'!H92</f>
        <v>#REF!</v>
      </c>
      <c r="I16" s="17" t="e">
        <f>#REF!+#REF!+#REF!+'Jan - Mar 2023'!I92</f>
        <v>#REF!</v>
      </c>
      <c r="J16" s="17" t="e">
        <f>#REF!+#REF!+#REF!+'Jan - Mar 2023'!J92</f>
        <v>#REF!</v>
      </c>
      <c r="K16" s="17" t="e">
        <f>#REF!+#REF!+#REF!+'Jan - Mar 2023'!K92</f>
        <v>#REF!</v>
      </c>
      <c r="L16" s="17" t="e">
        <f>#REF!+#REF!+#REF!+'Jan - Mar 2023'!L92</f>
        <v>#REF!</v>
      </c>
      <c r="M16" s="17" t="e">
        <f t="shared" si="1"/>
        <v>#REF!</v>
      </c>
    </row>
    <row r="17" spans="1:18" x14ac:dyDescent="0.3">
      <c r="A17" s="12" t="s">
        <v>57</v>
      </c>
      <c r="B17" s="13" t="s">
        <v>16</v>
      </c>
      <c r="C17" s="14"/>
      <c r="D17" s="15"/>
      <c r="E17" s="16"/>
      <c r="F17" s="13"/>
      <c r="G17" s="17" t="e">
        <f>#REF!+#REF!+#REF!+'Jan - Mar 2023'!G98</f>
        <v>#REF!</v>
      </c>
      <c r="H17" s="17" t="e">
        <f>#REF!+#REF!+#REF!+'Jan - Mar 2023'!H98</f>
        <v>#REF!</v>
      </c>
      <c r="I17" s="17" t="e">
        <f>#REF!+#REF!+#REF!+'Jan - Mar 2023'!I98</f>
        <v>#REF!</v>
      </c>
      <c r="J17" s="17" t="e">
        <f>#REF!+#REF!+#REF!+'Jan - Mar 2023'!J98</f>
        <v>#REF!</v>
      </c>
      <c r="K17" s="17" t="e">
        <f>#REF!+#REF!+#REF!+'Jan - Mar 2023'!K98</f>
        <v>#REF!</v>
      </c>
      <c r="L17" s="17" t="e">
        <f>#REF!+#REF!+#REF!+'Jan - Mar 2023'!L98</f>
        <v>#REF!</v>
      </c>
      <c r="M17" s="17" t="e">
        <f>#REF!+#REF!+#REF!+'Jan - Mar 2023'!M98</f>
        <v>#REF!</v>
      </c>
    </row>
    <row r="18" spans="1:18" x14ac:dyDescent="0.3">
      <c r="A18" s="12" t="s">
        <v>30</v>
      </c>
      <c r="B18" s="13" t="s">
        <v>16</v>
      </c>
      <c r="C18" s="14"/>
      <c r="D18" s="15"/>
      <c r="E18" s="16"/>
      <c r="F18" s="13"/>
      <c r="G18" s="17" t="e">
        <f>#REF!+#REF!+#REF!+'Jan - Mar 2023'!G104</f>
        <v>#REF!</v>
      </c>
      <c r="H18" s="17" t="e">
        <f>#REF!+#REF!+#REF!+'Jan - Mar 2023'!H104</f>
        <v>#REF!</v>
      </c>
      <c r="I18" s="17" t="e">
        <f>#REF!+#REF!+#REF!+'Jan - Mar 2023'!I104</f>
        <v>#REF!</v>
      </c>
      <c r="J18" s="17" t="e">
        <f>#REF!+#REF!+#REF!+'Jan - Mar 2023'!J104</f>
        <v>#REF!</v>
      </c>
      <c r="K18" s="17" t="e">
        <f>#REF!+#REF!+#REF!+'Jan - Mar 2023'!K104</f>
        <v>#REF!</v>
      </c>
      <c r="L18" s="17" t="e">
        <f>#REF!+#REF!+#REF!+'Jan - Mar 2023'!L104</f>
        <v>#REF!</v>
      </c>
      <c r="M18" s="17" t="e">
        <f>#REF!+#REF!+#REF!+'Jan - Mar 2023'!M104</f>
        <v>#REF!</v>
      </c>
    </row>
    <row r="19" spans="1:18" x14ac:dyDescent="0.3">
      <c r="A19" s="12" t="s">
        <v>17</v>
      </c>
      <c r="B19" s="13" t="s">
        <v>16</v>
      </c>
      <c r="C19" s="14"/>
      <c r="D19" s="15"/>
      <c r="E19" s="16"/>
      <c r="F19" s="13"/>
      <c r="G19" s="17" t="e">
        <f>#REF!+#REF!+#REF!+'Jan - Mar 2023'!G113</f>
        <v>#REF!</v>
      </c>
      <c r="H19" s="17" t="e">
        <f>#REF!+#REF!+#REF!+'Jan - Mar 2023'!H113</f>
        <v>#REF!</v>
      </c>
      <c r="I19" s="17" t="e">
        <f>#REF!+#REF!+#REF!+'Jan - Mar 2023'!I113</f>
        <v>#REF!</v>
      </c>
      <c r="J19" s="17" t="e">
        <f>#REF!+#REF!+#REF!+'Jan - Mar 2023'!J113</f>
        <v>#REF!</v>
      </c>
      <c r="K19" s="17" t="e">
        <f>#REF!+#REF!+#REF!+'Jan - Mar 2023'!K113</f>
        <v>#REF!</v>
      </c>
      <c r="L19" s="17" t="e">
        <f>#REF!+#REF!+#REF!+'Jan - Mar 2023'!L113</f>
        <v>#REF!</v>
      </c>
      <c r="M19" s="17" t="e">
        <f>#REF!+#REF!+#REF!+'Jan - Mar 2023'!M113</f>
        <v>#REF!</v>
      </c>
    </row>
    <row r="20" spans="1:18" x14ac:dyDescent="0.3">
      <c r="A20" s="12"/>
      <c r="B20" s="13"/>
      <c r="C20" s="14"/>
      <c r="D20" s="15"/>
      <c r="E20" s="16"/>
      <c r="F20" s="13"/>
      <c r="G20" s="17"/>
      <c r="H20" s="17"/>
      <c r="I20" s="17"/>
      <c r="J20" s="17"/>
      <c r="K20" s="17"/>
      <c r="L20" s="17"/>
      <c r="M20" s="17"/>
    </row>
    <row r="21" spans="1:18" x14ac:dyDescent="0.3">
      <c r="A21" s="12"/>
      <c r="B21" s="13"/>
      <c r="C21" s="14"/>
      <c r="D21" s="15"/>
      <c r="E21" s="16"/>
      <c r="F21" s="13"/>
      <c r="G21" s="17"/>
      <c r="H21" s="17"/>
      <c r="I21" s="17"/>
      <c r="J21" s="17"/>
      <c r="K21" s="17"/>
      <c r="L21" s="17"/>
      <c r="M21" s="17"/>
    </row>
    <row r="22" spans="1:18" x14ac:dyDescent="0.3">
      <c r="A22" s="12"/>
      <c r="B22" s="13"/>
      <c r="C22" s="14"/>
      <c r="D22" s="15"/>
      <c r="E22" s="16"/>
      <c r="F22" s="13"/>
      <c r="G22" s="17"/>
      <c r="H22" s="17"/>
      <c r="I22" s="17"/>
      <c r="J22" s="17"/>
      <c r="K22" s="17"/>
      <c r="L22" s="17"/>
      <c r="M22" s="17"/>
    </row>
    <row r="23" spans="1:18" ht="17.25" thickBot="1" x14ac:dyDescent="0.35">
      <c r="A23" s="20"/>
      <c r="B23" s="20"/>
      <c r="C23" s="21"/>
      <c r="D23" s="20"/>
      <c r="E23" s="20"/>
      <c r="F23" s="22"/>
      <c r="G23" s="23" t="e">
        <f t="shared" ref="G23:L23" si="3">SUM(G3:G22)</f>
        <v>#REF!</v>
      </c>
      <c r="H23" s="23" t="e">
        <f t="shared" si="3"/>
        <v>#REF!</v>
      </c>
      <c r="I23" s="23" t="e">
        <f t="shared" si="3"/>
        <v>#REF!</v>
      </c>
      <c r="J23" s="23" t="e">
        <f t="shared" si="3"/>
        <v>#REF!</v>
      </c>
      <c r="K23" s="23" t="e">
        <f t="shared" si="3"/>
        <v>#REF!</v>
      </c>
      <c r="L23" s="23" t="e">
        <f t="shared" si="3"/>
        <v>#REF!</v>
      </c>
      <c r="M23" s="23" t="e">
        <f>SUM(M3:M22)</f>
        <v>#REF!</v>
      </c>
      <c r="O23" s="48"/>
    </row>
    <row r="24" spans="1:18" ht="17.25" thickTop="1" x14ac:dyDescent="0.3">
      <c r="A24" s="24"/>
      <c r="B24" s="24"/>
      <c r="C24" s="25"/>
      <c r="D24" s="24"/>
      <c r="E24" s="24"/>
      <c r="F24" s="24"/>
      <c r="G24" s="26"/>
      <c r="H24" s="26"/>
      <c r="I24" s="26"/>
      <c r="J24" s="26"/>
      <c r="K24" s="26"/>
      <c r="L24" s="26"/>
      <c r="M24" s="26"/>
      <c r="O24" s="27"/>
      <c r="R24" s="28"/>
    </row>
    <row r="25" spans="1:18" x14ac:dyDescent="0.3">
      <c r="E25" s="29"/>
      <c r="F25" s="29"/>
      <c r="G25" s="48"/>
      <c r="L25" s="27"/>
      <c r="N25" s="27"/>
      <c r="O25" s="27"/>
    </row>
    <row r="26" spans="1:18" x14ac:dyDescent="0.3">
      <c r="A26" s="24"/>
      <c r="B26" s="24"/>
      <c r="C26" s="25"/>
      <c r="D26" s="24"/>
      <c r="E26" s="24"/>
      <c r="F26" s="24"/>
      <c r="G26" s="26"/>
      <c r="H26" s="26"/>
      <c r="I26" s="26"/>
      <c r="J26" s="26"/>
      <c r="K26" s="26"/>
      <c r="L26" s="26"/>
      <c r="M26" s="26"/>
      <c r="O26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Apr- June 2022</vt:lpstr>
      <vt:lpstr>Jul - Sep 2022</vt:lpstr>
      <vt:lpstr>Oct - Dec 2022</vt:lpstr>
      <vt:lpstr>Jan - Mar 2023</vt:lpstr>
      <vt:lpstr>Summary</vt:lpstr>
      <vt:lpstr>Member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2019-04-29T09:59:35Z</cp:lastPrinted>
  <dcterms:created xsi:type="dcterms:W3CDTF">2018-02-13T11:20:13Z</dcterms:created>
  <dcterms:modified xsi:type="dcterms:W3CDTF">2023-05-23T00:07:58Z</dcterms:modified>
</cp:coreProperties>
</file>