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Analytics\Transparency info\"/>
    </mc:Choice>
  </mc:AlternateContent>
  <xr:revisionPtr revIDLastSave="0" documentId="13_ncr:1_{A682A9F0-3564-43BE-BC24-E0A1DC127397}" xr6:coauthVersionLast="36" xr6:coauthVersionMax="36" xr10:uidLastSave="{00000000-0000-0000-0000-000000000000}"/>
  <bookViews>
    <workbookView xWindow="0" yWindow="0" windowWidth="28800" windowHeight="11025" xr2:uid="{F99B86E8-D99A-4403-8D27-E5D4B2327D43}"/>
  </bookViews>
  <sheets>
    <sheet name="Payment Disclos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6" i="1" l="1"/>
  <c r="U16" i="1"/>
  <c r="T16" i="1"/>
  <c r="AC15" i="1"/>
  <c r="T15" i="1"/>
  <c r="U15" i="1"/>
  <c r="AC14" i="1"/>
  <c r="U14" i="1"/>
  <c r="T14" i="1"/>
  <c r="AC13" i="1"/>
  <c r="U13" i="1"/>
  <c r="T13" i="1"/>
  <c r="AC12" i="1"/>
  <c r="U12" i="1"/>
  <c r="T12" i="1"/>
  <c r="AC11" i="1"/>
  <c r="U11" i="1"/>
  <c r="T11" i="1"/>
  <c r="AC10" i="1"/>
  <c r="Z10" i="1"/>
  <c r="Y10" i="1"/>
  <c r="U10" i="1"/>
  <c r="X10" i="1"/>
  <c r="AC9" i="1"/>
  <c r="U9" i="1"/>
  <c r="T9" i="1"/>
  <c r="AC8" i="1"/>
  <c r="T8" i="1"/>
  <c r="U8" i="1"/>
  <c r="AC7" i="1"/>
  <c r="U7" i="1"/>
  <c r="T7" i="1"/>
  <c r="AC6" i="1"/>
  <c r="Z6" i="1"/>
  <c r="Y6" i="1"/>
  <c r="U6" i="1"/>
  <c r="T6" i="1"/>
  <c r="AC5" i="1"/>
  <c r="AC17" i="1" s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T5" i="1"/>
  <c r="AA10" i="1" l="1"/>
  <c r="X6" i="1"/>
  <c r="AA6" i="1" s="1"/>
  <c r="U5" i="1"/>
  <c r="U17" i="1" s="1"/>
  <c r="M19" i="1" s="1"/>
  <c r="T10" i="1"/>
  <c r="T17" i="1" s="1"/>
  <c r="B17" i="1"/>
  <c r="D19" i="1" l="1"/>
  <c r="R19" i="1"/>
  <c r="P19" i="1"/>
  <c r="H19" i="1"/>
  <c r="J19" i="1"/>
  <c r="L19" i="1"/>
  <c r="N19" i="1"/>
  <c r="AC20" i="1"/>
  <c r="F19" i="1"/>
  <c r="Q19" i="1"/>
  <c r="X11" i="1"/>
  <c r="O19" i="1"/>
  <c r="E19" i="1"/>
  <c r="K19" i="1"/>
  <c r="G19" i="1"/>
  <c r="B19" i="1"/>
  <c r="D23" i="1"/>
  <c r="D24" i="1" s="1"/>
  <c r="S19" i="1"/>
  <c r="C19" i="1"/>
  <c r="I19" i="1"/>
</calcChain>
</file>

<file path=xl/sharedStrings.xml><?xml version="1.0" encoding="utf-8"?>
<sst xmlns="http://schemas.openxmlformats.org/spreadsheetml/2006/main" count="38" uniqueCount="20">
  <si>
    <t>CUMULATIVE SUPPLIERS 5 DAYS PAYMENT TARGET (Work Days)</t>
  </si>
  <si>
    <t>FOR PUBLISHING</t>
  </si>
  <si>
    <t>FIMS RETURN</t>
  </si>
  <si>
    <t>Days Taken Under 5 days Pmts</t>
  </si>
  <si>
    <t>01 April 2018 to 31 March 2019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</si>
  <si>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</si>
  <si>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</si>
  <si>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</si>
  <si>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</si>
  <si>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</si>
  <si>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</si>
  <si>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</si>
  <si>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</si>
  <si>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Sum of 61‑90</t>
  </si>
  <si>
    <t xml:space="preserve">Sum of &gt; 91 </t>
  </si>
  <si>
    <t>TOTALS</t>
  </si>
  <si>
    <t>Count</t>
  </si>
  <si>
    <t>Value (£)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</si>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</sst>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mmmm\-yyyy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5" fillId="0" borderId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2" borderId="0" xfId="2" applyFont="1" applyAlignment="1">
      <alignment horizontal="center"/>
    </xf>
    <xf numFmtId="0" fontId="4" fillId="2" borderId="0" xfId="2" applyFont="1" applyAlignment="1">
      <alignment horizontal="center"/>
    </xf>
    <xf numFmtId="0" fontId="6" fillId="0" borderId="0" xfId="4" applyFont="1" applyAlignment="1">
      <alignment horizontal="center" textRotation="90"/>
    </xf>
    <xf numFmtId="0" fontId="2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7" fillId="0" borderId="0" xfId="5" applyFont="1" applyAlignment="1">
      <alignment horizontal="center" wrapText="1"/>
    </xf>
    <xf numFmtId="164" fontId="4" fillId="2" borderId="0" xfId="2" applyNumberFormat="1" applyFont="1" applyAlignment="1">
      <alignment horizontal="center"/>
    </xf>
    <xf numFmtId="164" fontId="4" fillId="2" borderId="0" xfId="2" applyNumberFormat="1" applyFont="1" applyAlignment="1">
      <alignment horizontal="center"/>
    </xf>
    <xf numFmtId="0" fontId="6" fillId="0" borderId="0" xfId="5" applyFont="1"/>
    <xf numFmtId="0" fontId="0" fillId="0" borderId="0" xfId="0" applyAlignment="1">
      <alignment horizontal="center" wrapText="1"/>
    </xf>
    <xf numFmtId="165" fontId="8" fillId="3" borderId="1" xfId="3" applyNumberFormat="1" applyFont="1" applyBorder="1"/>
    <xf numFmtId="165" fontId="8" fillId="3" borderId="2" xfId="3" applyNumberFormat="1" applyFont="1" applyBorder="1" applyAlignment="1">
      <alignment horizontal="center"/>
    </xf>
    <xf numFmtId="165" fontId="8" fillId="3" borderId="3" xfId="3" applyNumberFormat="1" applyFont="1" applyBorder="1" applyAlignment="1">
      <alignment horizontal="center"/>
    </xf>
    <xf numFmtId="0" fontId="7" fillId="0" borderId="0" xfId="5" applyFont="1" applyFill="1"/>
    <xf numFmtId="165" fontId="8" fillId="3" borderId="0" xfId="3" applyNumberFormat="1" applyFont="1" applyBorder="1"/>
    <xf numFmtId="165" fontId="8" fillId="3" borderId="4" xfId="3" applyNumberFormat="1" applyFont="1" applyBorder="1" applyAlignment="1"/>
    <xf numFmtId="165" fontId="8" fillId="3" borderId="5" xfId="3" applyNumberFormat="1" applyFont="1" applyBorder="1" applyAlignment="1"/>
    <xf numFmtId="17" fontId="6" fillId="4" borderId="0" xfId="6" applyNumberFormat="1" applyFont="1"/>
    <xf numFmtId="166" fontId="9" fillId="4" borderId="6" xfId="1" applyNumberFormat="1" applyFont="1" applyFill="1" applyBorder="1"/>
    <xf numFmtId="43" fontId="9" fillId="4" borderId="7" xfId="1" applyFont="1" applyFill="1" applyBorder="1"/>
    <xf numFmtId="166" fontId="6" fillId="4" borderId="8" xfId="6" applyNumberFormat="1" applyFont="1" applyBorder="1"/>
    <xf numFmtId="43" fontId="6" fillId="4" borderId="9" xfId="1" applyFont="1" applyFill="1" applyBorder="1"/>
    <xf numFmtId="0" fontId="5" fillId="0" borderId="0" xfId="5"/>
    <xf numFmtId="0" fontId="9" fillId="0" borderId="0" xfId="5" applyFont="1"/>
    <xf numFmtId="0" fontId="10" fillId="0" borderId="0" xfId="5" applyFont="1"/>
    <xf numFmtId="41" fontId="10" fillId="0" borderId="0" xfId="5" applyNumberFormat="1" applyFont="1" applyFill="1"/>
    <xf numFmtId="166" fontId="6" fillId="4" borderId="6" xfId="6" applyNumberFormat="1" applyFont="1" applyBorder="1"/>
    <xf numFmtId="43" fontId="6" fillId="4" borderId="7" xfId="1" applyFont="1" applyFill="1" applyBorder="1"/>
    <xf numFmtId="166" fontId="9" fillId="0" borderId="0" xfId="7" applyNumberFormat="1" applyFont="1"/>
    <xf numFmtId="167" fontId="9" fillId="0" borderId="0" xfId="5" applyNumberFormat="1" applyFont="1"/>
    <xf numFmtId="43" fontId="9" fillId="4" borderId="7" xfId="6" applyNumberFormat="1" applyFont="1" applyBorder="1"/>
    <xf numFmtId="9" fontId="9" fillId="0" borderId="0" xfId="8" applyFont="1"/>
    <xf numFmtId="166" fontId="9" fillId="4" borderId="4" xfId="1" applyNumberFormat="1" applyFont="1" applyFill="1" applyBorder="1"/>
    <xf numFmtId="43" fontId="9" fillId="4" borderId="5" xfId="6" applyNumberFormat="1" applyFont="1" applyBorder="1"/>
    <xf numFmtId="166" fontId="6" fillId="4" borderId="4" xfId="6" applyNumberFormat="1" applyFont="1" applyBorder="1"/>
    <xf numFmtId="43" fontId="6" fillId="4" borderId="5" xfId="1" applyFont="1" applyFill="1" applyBorder="1"/>
    <xf numFmtId="165" fontId="4" fillId="2" borderId="0" xfId="2" applyNumberFormat="1" applyFont="1" applyBorder="1"/>
    <xf numFmtId="167" fontId="4" fillId="2" borderId="6" xfId="2" applyNumberFormat="1" applyFont="1" applyBorder="1" applyAlignment="1"/>
    <xf numFmtId="165" fontId="4" fillId="2" borderId="7" xfId="2" applyNumberFormat="1" applyFont="1" applyBorder="1" applyAlignment="1"/>
    <xf numFmtId="41" fontId="7" fillId="0" borderId="0" xfId="5" applyNumberFormat="1" applyFont="1" applyFill="1"/>
    <xf numFmtId="167" fontId="4" fillId="2" borderId="8" xfId="2" applyNumberFormat="1" applyFont="1" applyBorder="1" applyAlignment="1"/>
    <xf numFmtId="165" fontId="4" fillId="2" borderId="9" xfId="2" applyNumberFormat="1" applyFont="1" applyBorder="1" applyAlignment="1"/>
    <xf numFmtId="167" fontId="4" fillId="2" borderId="0" xfId="2" applyNumberFormat="1" applyFont="1" applyBorder="1" applyAlignment="1"/>
    <xf numFmtId="165" fontId="4" fillId="2" borderId="0" xfId="2" applyNumberFormat="1" applyFont="1" applyBorder="1" applyAlignment="1"/>
    <xf numFmtId="9" fontId="4" fillId="2" borderId="6" xfId="2" applyNumberFormat="1" applyFont="1" applyBorder="1" applyAlignment="1"/>
    <xf numFmtId="9" fontId="4" fillId="2" borderId="7" xfId="2" applyNumberFormat="1" applyFont="1" applyBorder="1" applyAlignment="1"/>
    <xf numFmtId="165" fontId="11" fillId="2" borderId="0" xfId="2" applyNumberFormat="1" applyFont="1" applyBorder="1"/>
    <xf numFmtId="167" fontId="11" fillId="2" borderId="4" xfId="2" applyNumberFormat="1" applyFont="1" applyBorder="1" applyAlignment="1"/>
    <xf numFmtId="165" fontId="11" fillId="2" borderId="5" xfId="2" applyNumberFormat="1" applyFont="1" applyBorder="1" applyAlignment="1"/>
    <xf numFmtId="167" fontId="11" fillId="2" borderId="0" xfId="2" applyNumberFormat="1" applyFont="1" applyBorder="1" applyAlignment="1"/>
    <xf numFmtId="165" fontId="11" fillId="2" borderId="0" xfId="2" applyNumberFormat="1" applyFont="1" applyBorder="1" applyAlignment="1"/>
    <xf numFmtId="43" fontId="10" fillId="0" borderId="0" xfId="1" applyFont="1"/>
    <xf numFmtId="43" fontId="5" fillId="0" borderId="0" xfId="5" applyNumberFormat="1"/>
    <xf numFmtId="41" fontId="5" fillId="0" borderId="0" xfId="5" applyNumberFormat="1"/>
  </cellXfs>
  <cellStyles count="9">
    <cellStyle name="20% - Accent2" xfId="3" builtinId="34"/>
    <cellStyle name="20% - Accent4 2" xfId="6" xr:uid="{7D4BEF7F-8A51-4FAF-8427-8D2751DE9498}"/>
    <cellStyle name="Accent2" xfId="2" builtinId="33"/>
    <cellStyle name="Comma" xfId="1" builtinId="3"/>
    <cellStyle name="Comma 3" xfId="7" xr:uid="{B08D1EB4-92EB-490C-BF33-3B67B9A6CB17}"/>
    <cellStyle name="Normal" xfId="0" builtinId="0"/>
    <cellStyle name="Normal 2" xfId="4" xr:uid="{3DD45CAB-054A-4839-B76C-2EA2696C9440}"/>
    <cellStyle name="Normal 3" xfId="5" xr:uid="{8DA1489D-0B05-460F-9CB5-A7374B5C1F9A}"/>
    <cellStyle name="Percent 2" xfId="8" xr:uid="{66F3A6FF-6A2D-4580-B89C-A31844A27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ounkea\AppData\Local\Micro%20Focus\Content%20Manager\TEMP\HPTRIM.436\t0UCOSX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Disclosure"/>
      <sheetName val="Mar 2019"/>
      <sheetName val="Feb 2019"/>
      <sheetName val="Jan 2019"/>
      <sheetName val="Dec 2018"/>
      <sheetName val="Nov 2018"/>
      <sheetName val="Oct 2018"/>
      <sheetName val="Sept 2018"/>
      <sheetName val="Aug 2018"/>
      <sheetName val="July 2018"/>
      <sheetName val="June 2018"/>
      <sheetName val="May 2018"/>
      <sheetName val="April 2018"/>
      <sheetName val="All invoices"/>
      <sheetName val="WAP download"/>
    </sheetNames>
    <sheetDataSet>
      <sheetData sheetId="0"/>
      <sheetData sheetId="1">
        <row r="105">
          <cell r="N105">
            <v>517</v>
          </cell>
        </row>
      </sheetData>
      <sheetData sheetId="2">
        <row r="131">
          <cell r="N131">
            <v>502</v>
          </cell>
        </row>
      </sheetData>
      <sheetData sheetId="3">
        <row r="107">
          <cell r="N107">
            <v>678</v>
          </cell>
        </row>
      </sheetData>
      <sheetData sheetId="4">
        <row r="86">
          <cell r="N86">
            <v>385</v>
          </cell>
        </row>
      </sheetData>
      <sheetData sheetId="5">
        <row r="94">
          <cell r="N94">
            <v>445</v>
          </cell>
        </row>
      </sheetData>
      <sheetData sheetId="6">
        <row r="94">
          <cell r="N94">
            <v>532</v>
          </cell>
        </row>
      </sheetData>
      <sheetData sheetId="7">
        <row r="79">
          <cell r="N79">
            <v>431</v>
          </cell>
        </row>
      </sheetData>
      <sheetData sheetId="8">
        <row r="71">
          <cell r="N71">
            <v>445</v>
          </cell>
        </row>
      </sheetData>
      <sheetData sheetId="9">
        <row r="107">
          <cell r="N107">
            <v>501</v>
          </cell>
        </row>
      </sheetData>
      <sheetData sheetId="10">
        <row r="118">
          <cell r="N118">
            <v>394</v>
          </cell>
        </row>
      </sheetData>
      <sheetData sheetId="11">
        <row r="129">
          <cell r="N129">
            <v>635</v>
          </cell>
        </row>
      </sheetData>
      <sheetData sheetId="12">
        <row r="166">
          <cell r="N166">
            <v>752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ECA0-C3EF-419A-88B3-CE195723A197}">
  <dimension ref="A1:AC24"/>
  <sheetViews>
    <sheetView tabSelected="1" workbookViewId="0">
      <selection activeCell="I28" sqref="I28"/>
    </sheetView>
  </sheetViews>
  <sheetFormatPr defaultColWidth="8" defaultRowHeight="14.25" x14ac:dyDescent="0.25"/>
  <cols>
    <col min="1" max="1" width="10.5703125" style="24" bestFit="1" customWidth="1"/>
    <col min="2" max="2" width="8.140625" style="24" bestFit="1" customWidth="1"/>
    <col min="3" max="3" width="12.42578125" style="24" bestFit="1" customWidth="1"/>
    <col min="4" max="4" width="7.140625" style="24" bestFit="1" customWidth="1"/>
    <col min="5" max="5" width="12.42578125" style="24" bestFit="1" customWidth="1"/>
    <col min="6" max="6" width="7.140625" style="24" bestFit="1" customWidth="1"/>
    <col min="7" max="7" width="11" style="24" bestFit="1" customWidth="1"/>
    <col min="8" max="8" width="7" style="24" customWidth="1"/>
    <col min="9" max="9" width="11" style="24" bestFit="1" customWidth="1"/>
    <col min="10" max="10" width="7.140625" style="24" bestFit="1" customWidth="1"/>
    <col min="11" max="11" width="11" style="24" bestFit="1" customWidth="1"/>
    <col min="12" max="12" width="6.85546875" style="24" bestFit="1" customWidth="1"/>
    <col min="13" max="13" width="8.85546875" style="24" bestFit="1" customWidth="1"/>
    <col min="14" max="14" width="6.85546875" style="24" bestFit="1" customWidth="1"/>
    <col min="15" max="15" width="10.7109375" style="24" customWidth="1"/>
    <col min="16" max="16" width="6.85546875" style="24" bestFit="1" customWidth="1"/>
    <col min="17" max="17" width="8.85546875" style="24" bestFit="1" customWidth="1"/>
    <col min="18" max="18" width="6.85546875" style="24" bestFit="1" customWidth="1"/>
    <col min="19" max="19" width="8.85546875" style="24" bestFit="1" customWidth="1"/>
    <col min="20" max="20" width="7" style="24" bestFit="1" customWidth="1"/>
    <col min="21" max="21" width="13.28515625" style="24" bestFit="1" customWidth="1"/>
    <col min="22" max="22" width="3.28515625" style="24" bestFit="1" customWidth="1"/>
    <col min="23" max="23" width="10.28515625" style="24" hidden="1" customWidth="1"/>
    <col min="24" max="24" width="11.28515625" style="25" hidden="1" customWidth="1"/>
    <col min="25" max="25" width="11.140625" style="25" hidden="1" customWidth="1"/>
    <col min="26" max="26" width="9.140625" style="25" hidden="1" customWidth="1"/>
    <col min="27" max="27" width="11.140625" style="25" hidden="1" customWidth="1"/>
    <col min="28" max="28" width="0" style="26" hidden="1" customWidth="1"/>
    <col min="29" max="29" width="17.140625" style="24" customWidth="1"/>
    <col min="30" max="16384" width="8" style="24"/>
  </cols>
  <sheetData>
    <row r="1" spans="1:29" s="6" customFormat="1" ht="16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3" t="s">
        <v>1</v>
      </c>
      <c r="W1" s="4"/>
      <c r="X1" s="5" t="s">
        <v>2</v>
      </c>
      <c r="Y1" s="5"/>
      <c r="Z1" s="5"/>
      <c r="AA1" s="5"/>
      <c r="AC1" s="7" t="s">
        <v>3</v>
      </c>
    </row>
    <row r="2" spans="1:29" s="6" customFormat="1" ht="17.25" thickBot="1" x14ac:dyDescent="0.3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3"/>
      <c r="W2" s="4"/>
      <c r="X2" s="10"/>
      <c r="Y2" s="10"/>
      <c r="Z2" s="10"/>
      <c r="AA2" s="10"/>
      <c r="AC2" s="11"/>
    </row>
    <row r="3" spans="1:29" s="6" customFormat="1" ht="16.5" x14ac:dyDescent="0.3">
      <c r="A3" s="12" t="s">
        <v>5</v>
      </c>
      <c r="B3" s="13" t="s">
        <v>6</v>
      </c>
      <c r="C3" s="14"/>
      <c r="D3" s="13" t="s">
        <v>7</v>
      </c>
      <c r="E3" s="14"/>
      <c r="F3" s="13" t="s">
        <v>8</v>
      </c>
      <c r="G3" s="14"/>
      <c r="H3" s="13" t="s">
        <v>9</v>
      </c>
      <c r="I3" s="14"/>
      <c r="J3" s="13" t="s">
        <v>10</v>
      </c>
      <c r="K3" s="14"/>
      <c r="L3" s="13" t="s">
        <v>11</v>
      </c>
      <c r="M3" s="14"/>
      <c r="N3" s="13" t="s">
        <v>12</v>
      </c>
      <c r="O3" s="14"/>
      <c r="P3" s="13" t="s">
        <v>13</v>
      </c>
      <c r="Q3" s="14"/>
      <c r="R3" s="13" t="s">
        <v>14</v>
      </c>
      <c r="S3" s="14"/>
      <c r="T3" s="13" t="s">
        <v>15</v>
      </c>
      <c r="U3" s="14"/>
      <c r="V3" s="3"/>
      <c r="W3" s="4"/>
      <c r="X3" s="10"/>
      <c r="Y3" s="10"/>
      <c r="Z3" s="10"/>
      <c r="AA3" s="10"/>
      <c r="AC3" s="15"/>
    </row>
    <row r="4" spans="1:29" s="6" customFormat="1" ht="17.25" thickBot="1" x14ac:dyDescent="0.35">
      <c r="A4" s="16"/>
      <c r="B4" s="17" t="s">
        <v>16</v>
      </c>
      <c r="C4" s="18" t="s">
        <v>17</v>
      </c>
      <c r="D4" s="17" t="s">
        <v>16</v>
      </c>
      <c r="E4" s="18" t="s">
        <v>17</v>
      </c>
      <c r="F4" s="17" t="s">
        <v>16</v>
      </c>
      <c r="G4" s="18" t="s">
        <v>17</v>
      </c>
      <c r="H4" s="17" t="s">
        <v>16</v>
      </c>
      <c r="I4" s="18" t="s">
        <v>17</v>
      </c>
      <c r="J4" s="17" t="s">
        <v>16</v>
      </c>
      <c r="K4" s="18" t="s">
        <v>17</v>
      </c>
      <c r="L4" s="17" t="s">
        <v>16</v>
      </c>
      <c r="M4" s="18" t="s">
        <v>17</v>
      </c>
      <c r="N4" s="17" t="s">
        <v>16</v>
      </c>
      <c r="O4" s="18" t="s">
        <v>17</v>
      </c>
      <c r="P4" s="17" t="s">
        <v>16</v>
      </c>
      <c r="Q4" s="18" t="s">
        <v>17</v>
      </c>
      <c r="R4" s="17" t="s">
        <v>16</v>
      </c>
      <c r="S4" s="18" t="s">
        <v>17</v>
      </c>
      <c r="T4" s="17" t="s">
        <v>16</v>
      </c>
      <c r="U4" s="18" t="s">
        <v>17</v>
      </c>
      <c r="V4" s="3"/>
      <c r="W4" s="4"/>
      <c r="X4" s="10"/>
      <c r="Y4" s="10"/>
      <c r="Z4" s="10"/>
      <c r="AA4" s="10"/>
      <c r="AC4" s="15"/>
    </row>
    <row r="5" spans="1:29" s="26" customFormat="1" x14ac:dyDescent="0.25">
      <c r="A5" s="19">
        <v>43191</v>
      </c>
      <c r="B5" s="20">
        <v>112</v>
      </c>
      <c r="C5" s="21">
        <v>114265.49000000014</v>
      </c>
      <c r="D5" s="20">
        <v>48</v>
      </c>
      <c r="E5" s="21">
        <v>72422.260000000009</v>
      </c>
      <c r="F5" s="20">
        <v>3</v>
      </c>
      <c r="G5" s="21">
        <v>2848.54</v>
      </c>
      <c r="H5" s="20">
        <v>0</v>
      </c>
      <c r="I5" s="21">
        <v>0</v>
      </c>
      <c r="J5" s="20">
        <v>0</v>
      </c>
      <c r="K5" s="21">
        <v>0</v>
      </c>
      <c r="L5" s="20">
        <v>1</v>
      </c>
      <c r="M5" s="21">
        <v>232.55</v>
      </c>
      <c r="N5" s="20">
        <v>0</v>
      </c>
      <c r="O5" s="21">
        <v>0</v>
      </c>
      <c r="P5" s="20">
        <v>0</v>
      </c>
      <c r="Q5" s="21">
        <v>0</v>
      </c>
      <c r="R5" s="20">
        <v>0</v>
      </c>
      <c r="S5" s="21">
        <v>0</v>
      </c>
      <c r="T5" s="22">
        <f>SUM(B5,D5,F5,H5,J5,L5,N5,P5,R5)</f>
        <v>164</v>
      </c>
      <c r="U5" s="23">
        <f>SUM(C5,E5,G5,I5,K5,M5,O5,Q5,S5)</f>
        <v>189768.84000000014</v>
      </c>
      <c r="V5" s="3"/>
      <c r="W5" s="24"/>
      <c r="X5" s="25"/>
      <c r="Y5" s="25"/>
      <c r="Z5" s="25"/>
      <c r="AA5" s="25"/>
      <c r="AC5" s="27">
        <f>'[1]April 2018'!N166</f>
        <v>752</v>
      </c>
    </row>
    <row r="6" spans="1:29" s="26" customFormat="1" x14ac:dyDescent="0.25">
      <c r="A6" s="19">
        <v>43221</v>
      </c>
      <c r="B6" s="20">
        <v>85</v>
      </c>
      <c r="C6" s="21">
        <v>108491.55999999997</v>
      </c>
      <c r="D6" s="20">
        <v>25</v>
      </c>
      <c r="E6" s="21">
        <v>45837.93</v>
      </c>
      <c r="F6" s="20">
        <v>8</v>
      </c>
      <c r="G6" s="21">
        <v>106359.79</v>
      </c>
      <c r="H6" s="20">
        <v>9</v>
      </c>
      <c r="I6" s="21">
        <v>60390.979999999996</v>
      </c>
      <c r="J6" s="20">
        <v>0</v>
      </c>
      <c r="K6" s="21">
        <v>0</v>
      </c>
      <c r="L6" s="20">
        <v>0</v>
      </c>
      <c r="M6" s="21">
        <v>0</v>
      </c>
      <c r="N6" s="20">
        <v>0</v>
      </c>
      <c r="O6" s="21">
        <v>0</v>
      </c>
      <c r="P6" s="20">
        <v>0</v>
      </c>
      <c r="Q6" s="21">
        <v>0</v>
      </c>
      <c r="R6" s="20">
        <v>0</v>
      </c>
      <c r="S6" s="21">
        <v>0</v>
      </c>
      <c r="T6" s="28">
        <f t="shared" ref="T6:U16" si="0">SUM(B6,D6,F6,H6,J6,L6,N6,P6,R6)</f>
        <v>127</v>
      </c>
      <c r="U6" s="29">
        <f t="shared" si="0"/>
        <v>321080.25999999995</v>
      </c>
      <c r="V6" s="3"/>
      <c r="W6" s="24"/>
      <c r="X6" s="30">
        <f>(B6+D6)/1000</f>
        <v>0.11</v>
      </c>
      <c r="Y6" s="31">
        <f>SUM(F6:L6)/1000</f>
        <v>166.76776999999998</v>
      </c>
      <c r="Z6" s="31">
        <f>SUM(N6:R6)/1000</f>
        <v>0</v>
      </c>
      <c r="AA6" s="31">
        <f>SUM(X6:Z6)</f>
        <v>166.87777</v>
      </c>
      <c r="AC6" s="27">
        <f>'[1]May 2018'!N129</f>
        <v>635</v>
      </c>
    </row>
    <row r="7" spans="1:29" s="26" customFormat="1" x14ac:dyDescent="0.25">
      <c r="A7" s="19">
        <v>43252</v>
      </c>
      <c r="B7" s="20">
        <v>90</v>
      </c>
      <c r="C7" s="21">
        <v>130732.28</v>
      </c>
      <c r="D7" s="20">
        <v>21</v>
      </c>
      <c r="E7" s="21">
        <v>108757.32999999999</v>
      </c>
      <c r="F7" s="20">
        <v>3</v>
      </c>
      <c r="G7" s="21">
        <v>14539.519999999999</v>
      </c>
      <c r="H7" s="20">
        <v>0</v>
      </c>
      <c r="I7" s="21">
        <v>0</v>
      </c>
      <c r="J7" s="20">
        <v>0</v>
      </c>
      <c r="K7" s="21">
        <v>0</v>
      </c>
      <c r="L7" s="20">
        <v>0</v>
      </c>
      <c r="M7" s="21">
        <v>0</v>
      </c>
      <c r="N7" s="20">
        <v>0</v>
      </c>
      <c r="O7" s="21">
        <v>0</v>
      </c>
      <c r="P7" s="20">
        <v>0</v>
      </c>
      <c r="Q7" s="21">
        <v>0</v>
      </c>
      <c r="R7" s="20">
        <v>0</v>
      </c>
      <c r="S7" s="21">
        <v>0</v>
      </c>
      <c r="T7" s="28">
        <f t="shared" si="0"/>
        <v>114</v>
      </c>
      <c r="U7" s="29">
        <f t="shared" si="0"/>
        <v>254029.12999999998</v>
      </c>
      <c r="V7" s="3"/>
      <c r="W7" s="24"/>
      <c r="X7" s="25"/>
      <c r="Y7" s="25"/>
      <c r="Z7" s="25"/>
      <c r="AA7" s="25"/>
      <c r="AC7" s="27">
        <f>'[1]June 2018'!N118</f>
        <v>394</v>
      </c>
    </row>
    <row r="8" spans="1:29" s="26" customFormat="1" x14ac:dyDescent="0.25">
      <c r="A8" s="19">
        <v>43282</v>
      </c>
      <c r="B8" s="20">
        <v>76</v>
      </c>
      <c r="C8" s="32">
        <v>96390.809999999983</v>
      </c>
      <c r="D8" s="20">
        <v>11</v>
      </c>
      <c r="E8" s="32">
        <v>22082.6</v>
      </c>
      <c r="F8" s="20">
        <v>16</v>
      </c>
      <c r="G8" s="32">
        <v>74272.679999999993</v>
      </c>
      <c r="H8" s="20">
        <v>0</v>
      </c>
      <c r="I8" s="32">
        <v>0</v>
      </c>
      <c r="J8" s="20">
        <v>0</v>
      </c>
      <c r="K8" s="32">
        <v>0</v>
      </c>
      <c r="L8" s="20">
        <v>0</v>
      </c>
      <c r="M8" s="32">
        <v>0</v>
      </c>
      <c r="N8" s="20">
        <v>1</v>
      </c>
      <c r="O8" s="32">
        <v>153</v>
      </c>
      <c r="P8" s="20">
        <v>0</v>
      </c>
      <c r="Q8" s="32">
        <v>0</v>
      </c>
      <c r="R8" s="20">
        <v>0</v>
      </c>
      <c r="S8" s="32">
        <v>0</v>
      </c>
      <c r="T8" s="28">
        <f t="shared" si="0"/>
        <v>104</v>
      </c>
      <c r="U8" s="29">
        <f t="shared" si="0"/>
        <v>192899.08999999997</v>
      </c>
      <c r="V8" s="3"/>
      <c r="W8" s="24"/>
      <c r="X8" s="25"/>
      <c r="Y8" s="25"/>
      <c r="Z8" s="25"/>
      <c r="AA8" s="25"/>
      <c r="AC8" s="27">
        <f>'[1]July 2018'!N107</f>
        <v>501</v>
      </c>
    </row>
    <row r="9" spans="1:29" s="26" customFormat="1" x14ac:dyDescent="0.25">
      <c r="A9" s="19">
        <v>43313</v>
      </c>
      <c r="B9" s="20">
        <v>29</v>
      </c>
      <c r="C9" s="32">
        <v>55725.03</v>
      </c>
      <c r="D9" s="20">
        <v>30</v>
      </c>
      <c r="E9" s="32">
        <v>50357.110000000008</v>
      </c>
      <c r="F9" s="20">
        <v>7</v>
      </c>
      <c r="G9" s="32">
        <v>37636.089999999997</v>
      </c>
      <c r="H9" s="20">
        <v>1</v>
      </c>
      <c r="I9" s="32">
        <v>918.84</v>
      </c>
      <c r="J9" s="20">
        <v>1</v>
      </c>
      <c r="K9" s="32">
        <v>918.84</v>
      </c>
      <c r="L9" s="20">
        <v>0</v>
      </c>
      <c r="M9" s="32">
        <v>0</v>
      </c>
      <c r="N9" s="20">
        <v>0</v>
      </c>
      <c r="O9" s="32">
        <v>0</v>
      </c>
      <c r="P9" s="20">
        <v>0</v>
      </c>
      <c r="Q9" s="32">
        <v>0</v>
      </c>
      <c r="R9" s="20">
        <v>0</v>
      </c>
      <c r="S9" s="32">
        <v>0</v>
      </c>
      <c r="T9" s="28">
        <f t="shared" si="0"/>
        <v>68</v>
      </c>
      <c r="U9" s="29">
        <f t="shared" si="0"/>
        <v>145555.91</v>
      </c>
      <c r="V9" s="3"/>
      <c r="W9" s="24"/>
      <c r="X9" s="25"/>
      <c r="Y9" s="25"/>
      <c r="Z9" s="25"/>
      <c r="AA9" s="25"/>
      <c r="AC9" s="27">
        <f>'[1]Aug 2018'!N71</f>
        <v>445</v>
      </c>
    </row>
    <row r="10" spans="1:29" s="26" customFormat="1" x14ac:dyDescent="0.25">
      <c r="A10" s="19">
        <v>43344</v>
      </c>
      <c r="B10" s="20">
        <v>46</v>
      </c>
      <c r="C10" s="32">
        <v>138583.23000000001</v>
      </c>
      <c r="D10" s="20">
        <v>19</v>
      </c>
      <c r="E10" s="32">
        <v>49147.119999999995</v>
      </c>
      <c r="F10" s="20">
        <v>10</v>
      </c>
      <c r="G10" s="32">
        <v>3673.38</v>
      </c>
      <c r="H10" s="20">
        <v>1</v>
      </c>
      <c r="I10" s="32">
        <v>122232.53</v>
      </c>
      <c r="J10" s="20">
        <v>0</v>
      </c>
      <c r="K10" s="32">
        <v>0</v>
      </c>
      <c r="L10" s="20">
        <v>0</v>
      </c>
      <c r="M10" s="32">
        <v>0</v>
      </c>
      <c r="N10" s="20">
        <v>0</v>
      </c>
      <c r="O10" s="32">
        <v>0</v>
      </c>
      <c r="P10" s="20">
        <v>0</v>
      </c>
      <c r="Q10" s="32">
        <v>0</v>
      </c>
      <c r="R10" s="20">
        <v>0</v>
      </c>
      <c r="S10" s="32">
        <v>0</v>
      </c>
      <c r="T10" s="28">
        <f t="shared" si="0"/>
        <v>76</v>
      </c>
      <c r="U10" s="29">
        <f t="shared" si="0"/>
        <v>313636.26</v>
      </c>
      <c r="V10" s="3"/>
      <c r="W10" s="24"/>
      <c r="X10" s="31">
        <f>B10+D10</f>
        <v>65</v>
      </c>
      <c r="Y10" s="31">
        <f>SUM(F10:L10)</f>
        <v>125916.91</v>
      </c>
      <c r="Z10" s="31">
        <f>SUM(N10:R10)</f>
        <v>0</v>
      </c>
      <c r="AA10" s="31">
        <f>SUM(X10:Z10)</f>
        <v>125981.91</v>
      </c>
      <c r="AC10" s="27">
        <f>'[1]Sept 2018'!N79</f>
        <v>431</v>
      </c>
    </row>
    <row r="11" spans="1:29" s="26" customFormat="1" x14ac:dyDescent="0.25">
      <c r="A11" s="19">
        <v>43374</v>
      </c>
      <c r="B11" s="20">
        <v>54</v>
      </c>
      <c r="C11" s="32">
        <v>214281.87</v>
      </c>
      <c r="D11" s="20">
        <v>25</v>
      </c>
      <c r="E11" s="32">
        <v>42521.570000000007</v>
      </c>
      <c r="F11" s="20">
        <v>12</v>
      </c>
      <c r="G11" s="32">
        <v>25355.739999999998</v>
      </c>
      <c r="H11" s="20">
        <v>1</v>
      </c>
      <c r="I11" s="32">
        <v>76.8</v>
      </c>
      <c r="J11" s="20">
        <v>0</v>
      </c>
      <c r="K11" s="32">
        <v>0</v>
      </c>
      <c r="L11" s="20">
        <v>0</v>
      </c>
      <c r="M11" s="32">
        <v>0</v>
      </c>
      <c r="N11" s="20">
        <v>0</v>
      </c>
      <c r="O11" s="32">
        <v>0</v>
      </c>
      <c r="P11" s="20">
        <v>0</v>
      </c>
      <c r="Q11" s="32">
        <v>0</v>
      </c>
      <c r="R11" s="20">
        <v>0</v>
      </c>
      <c r="S11" s="32">
        <v>0</v>
      </c>
      <c r="T11" s="28">
        <f t="shared" si="0"/>
        <v>92</v>
      </c>
      <c r="U11" s="29">
        <f t="shared" si="0"/>
        <v>282235.98</v>
      </c>
      <c r="V11" s="3"/>
      <c r="W11" s="24"/>
      <c r="X11" s="33">
        <f>X10/T10</f>
        <v>0.85526315789473684</v>
      </c>
      <c r="Y11" s="25"/>
      <c r="Z11" s="25"/>
      <c r="AA11" s="25"/>
      <c r="AC11" s="27">
        <f>'[1]Oct 2018'!N94</f>
        <v>532</v>
      </c>
    </row>
    <row r="12" spans="1:29" s="26" customFormat="1" x14ac:dyDescent="0.25">
      <c r="A12" s="19">
        <v>43405</v>
      </c>
      <c r="B12" s="20">
        <v>52</v>
      </c>
      <c r="C12" s="32">
        <v>121354.67999999996</v>
      </c>
      <c r="D12" s="20">
        <v>32</v>
      </c>
      <c r="E12" s="32">
        <v>52670.770000000011</v>
      </c>
      <c r="F12" s="20">
        <v>2</v>
      </c>
      <c r="G12" s="32">
        <v>37210.550000000003</v>
      </c>
      <c r="H12" s="20">
        <v>1</v>
      </c>
      <c r="I12" s="32">
        <v>508.64</v>
      </c>
      <c r="J12" s="20">
        <v>0</v>
      </c>
      <c r="K12" s="32">
        <v>0</v>
      </c>
      <c r="L12" s="20">
        <v>0</v>
      </c>
      <c r="M12" s="32">
        <v>0</v>
      </c>
      <c r="N12" s="20">
        <v>0</v>
      </c>
      <c r="O12" s="32">
        <v>0</v>
      </c>
      <c r="P12" s="20">
        <v>0</v>
      </c>
      <c r="Q12" s="32">
        <v>0</v>
      </c>
      <c r="R12" s="20">
        <v>0</v>
      </c>
      <c r="S12" s="32">
        <v>0</v>
      </c>
      <c r="T12" s="28">
        <f t="shared" si="0"/>
        <v>87</v>
      </c>
      <c r="U12" s="29">
        <f t="shared" si="0"/>
        <v>211744.64000000001</v>
      </c>
      <c r="V12" s="3"/>
      <c r="W12" s="24"/>
      <c r="X12" s="33"/>
      <c r="Y12" s="25"/>
      <c r="Z12" s="25"/>
      <c r="AA12" s="25"/>
      <c r="AC12" s="27">
        <f>'[1]Nov 2018'!N94</f>
        <v>445</v>
      </c>
    </row>
    <row r="13" spans="1:29" s="26" customFormat="1" x14ac:dyDescent="0.25">
      <c r="A13" s="19">
        <v>43435</v>
      </c>
      <c r="B13" s="20">
        <v>64</v>
      </c>
      <c r="C13" s="32">
        <v>118884.48000000001</v>
      </c>
      <c r="D13" s="20">
        <v>15</v>
      </c>
      <c r="E13" s="32">
        <v>53385.18</v>
      </c>
      <c r="F13" s="20">
        <v>2</v>
      </c>
      <c r="G13" s="32">
        <v>336.37</v>
      </c>
      <c r="H13" s="20">
        <v>0</v>
      </c>
      <c r="I13" s="32">
        <v>0</v>
      </c>
      <c r="J13" s="20">
        <v>0</v>
      </c>
      <c r="K13" s="32">
        <v>0</v>
      </c>
      <c r="L13" s="20">
        <v>0</v>
      </c>
      <c r="M13" s="32">
        <v>0</v>
      </c>
      <c r="N13" s="20">
        <v>1</v>
      </c>
      <c r="O13" s="32">
        <v>28800</v>
      </c>
      <c r="P13" s="20">
        <v>0</v>
      </c>
      <c r="Q13" s="32">
        <v>0</v>
      </c>
      <c r="R13" s="20">
        <v>0</v>
      </c>
      <c r="S13" s="32">
        <v>0</v>
      </c>
      <c r="T13" s="28">
        <f t="shared" si="0"/>
        <v>82</v>
      </c>
      <c r="U13" s="29">
        <f t="shared" si="0"/>
        <v>201406.03</v>
      </c>
      <c r="V13" s="3"/>
      <c r="W13" s="24"/>
      <c r="X13" s="33"/>
      <c r="Y13" s="25"/>
      <c r="Z13" s="25"/>
      <c r="AA13" s="25"/>
      <c r="AC13" s="27">
        <f>'[1]Dec 2018'!N86</f>
        <v>385</v>
      </c>
    </row>
    <row r="14" spans="1:29" s="26" customFormat="1" x14ac:dyDescent="0.25">
      <c r="A14" s="19">
        <v>43466</v>
      </c>
      <c r="B14" s="20">
        <v>48</v>
      </c>
      <c r="C14" s="32">
        <v>84901.12999999999</v>
      </c>
      <c r="D14" s="20">
        <v>40</v>
      </c>
      <c r="E14" s="32">
        <v>55670.350000000006</v>
      </c>
      <c r="F14" s="20">
        <v>9</v>
      </c>
      <c r="G14" s="32">
        <v>18449.210000000003</v>
      </c>
      <c r="H14" s="20">
        <v>5</v>
      </c>
      <c r="I14" s="32">
        <v>3548.43</v>
      </c>
      <c r="J14" s="20">
        <v>1</v>
      </c>
      <c r="K14" s="32">
        <v>6298.03</v>
      </c>
      <c r="L14" s="20">
        <v>0</v>
      </c>
      <c r="M14" s="32">
        <v>0</v>
      </c>
      <c r="N14" s="20">
        <v>0</v>
      </c>
      <c r="O14" s="32">
        <v>0</v>
      </c>
      <c r="P14" s="20">
        <v>0</v>
      </c>
      <c r="Q14" s="32">
        <v>0</v>
      </c>
      <c r="R14" s="20">
        <v>0</v>
      </c>
      <c r="S14" s="32">
        <v>0</v>
      </c>
      <c r="T14" s="28">
        <f t="shared" si="0"/>
        <v>103</v>
      </c>
      <c r="U14" s="29">
        <f t="shared" si="0"/>
        <v>168867.14999999997</v>
      </c>
      <c r="V14" s="3"/>
      <c r="W14" s="24"/>
      <c r="X14" s="33"/>
      <c r="Y14" s="25"/>
      <c r="Z14" s="25"/>
      <c r="AA14" s="25"/>
      <c r="AC14" s="27">
        <f>'[1]Jan 2019'!N107</f>
        <v>678</v>
      </c>
    </row>
    <row r="15" spans="1:29" s="26" customFormat="1" x14ac:dyDescent="0.25">
      <c r="A15" s="19">
        <v>43497</v>
      </c>
      <c r="B15" s="20">
        <v>95</v>
      </c>
      <c r="C15" s="32">
        <v>258140.52000000002</v>
      </c>
      <c r="D15" s="20">
        <v>29</v>
      </c>
      <c r="E15" s="32">
        <v>185985.52000000002</v>
      </c>
      <c r="F15" s="20">
        <v>0</v>
      </c>
      <c r="G15" s="32">
        <v>0</v>
      </c>
      <c r="H15" s="20">
        <v>1</v>
      </c>
      <c r="I15" s="32">
        <v>147.88999999999999</v>
      </c>
      <c r="J15" s="20">
        <v>2</v>
      </c>
      <c r="K15" s="32">
        <v>6165.5700000000006</v>
      </c>
      <c r="L15" s="20">
        <v>0</v>
      </c>
      <c r="M15" s="32">
        <v>0</v>
      </c>
      <c r="N15" s="20">
        <v>0</v>
      </c>
      <c r="O15" s="32">
        <v>0</v>
      </c>
      <c r="P15" s="20">
        <v>0</v>
      </c>
      <c r="Q15" s="32">
        <v>0</v>
      </c>
      <c r="R15" s="20">
        <v>0</v>
      </c>
      <c r="S15" s="32">
        <v>0</v>
      </c>
      <c r="T15" s="28">
        <f t="shared" si="0"/>
        <v>127</v>
      </c>
      <c r="U15" s="29">
        <f t="shared" si="0"/>
        <v>450439.50000000006</v>
      </c>
      <c r="V15" s="3"/>
      <c r="W15" s="24"/>
      <c r="X15" s="33"/>
      <c r="Y15" s="25"/>
      <c r="Z15" s="25"/>
      <c r="AA15" s="25"/>
      <c r="AC15" s="27">
        <f>'[1]Feb 2019'!N131</f>
        <v>502</v>
      </c>
    </row>
    <row r="16" spans="1:29" s="26" customFormat="1" ht="15" thickBot="1" x14ac:dyDescent="0.3">
      <c r="A16" s="19">
        <v>43525</v>
      </c>
      <c r="B16" s="34">
        <v>60</v>
      </c>
      <c r="C16" s="35">
        <v>164789.4499999999</v>
      </c>
      <c r="D16" s="34">
        <v>30</v>
      </c>
      <c r="E16" s="35">
        <v>69517.750000000015</v>
      </c>
      <c r="F16" s="34">
        <v>10</v>
      </c>
      <c r="G16" s="35">
        <v>56305.760000000009</v>
      </c>
      <c r="H16" s="34">
        <v>1</v>
      </c>
      <c r="I16" s="35">
        <v>16866.87</v>
      </c>
      <c r="J16" s="34">
        <v>0</v>
      </c>
      <c r="K16" s="35">
        <v>0</v>
      </c>
      <c r="L16" s="34">
        <v>0</v>
      </c>
      <c r="M16" s="35">
        <v>0</v>
      </c>
      <c r="N16" s="34">
        <v>0</v>
      </c>
      <c r="O16" s="35">
        <v>0</v>
      </c>
      <c r="P16" s="34">
        <v>0</v>
      </c>
      <c r="Q16" s="35">
        <v>0</v>
      </c>
      <c r="R16" s="34">
        <v>0</v>
      </c>
      <c r="S16" s="35">
        <v>0</v>
      </c>
      <c r="T16" s="36">
        <f t="shared" si="0"/>
        <v>101</v>
      </c>
      <c r="U16" s="37">
        <f t="shared" si="0"/>
        <v>307479.8299999999</v>
      </c>
      <c r="V16" s="3"/>
      <c r="W16" s="24"/>
      <c r="X16" s="25"/>
      <c r="Y16" s="25"/>
      <c r="Z16" s="25"/>
      <c r="AA16" s="25"/>
      <c r="AC16" s="27">
        <f>'[1]Mar 2019'!N105</f>
        <v>517</v>
      </c>
    </row>
    <row r="17" spans="1:29" s="6" customFormat="1" ht="17.25" thickBot="1" x14ac:dyDescent="0.35">
      <c r="A17" s="38" t="s">
        <v>18</v>
      </c>
      <c r="B17" s="39">
        <f>SUM(B5:B16)</f>
        <v>811</v>
      </c>
      <c r="C17" s="40">
        <f t="shared" ref="C17:U17" si="1">SUM(C5:C16)</f>
        <v>1606540.5299999998</v>
      </c>
      <c r="D17" s="39">
        <f t="shared" si="1"/>
        <v>325</v>
      </c>
      <c r="E17" s="40">
        <f t="shared" si="1"/>
        <v>808355.49</v>
      </c>
      <c r="F17" s="39">
        <f t="shared" si="1"/>
        <v>82</v>
      </c>
      <c r="G17" s="40">
        <f t="shared" si="1"/>
        <v>376987.63</v>
      </c>
      <c r="H17" s="39">
        <f t="shared" si="1"/>
        <v>20</v>
      </c>
      <c r="I17" s="40">
        <f t="shared" si="1"/>
        <v>204690.97999999998</v>
      </c>
      <c r="J17" s="39">
        <f t="shared" si="1"/>
        <v>4</v>
      </c>
      <c r="K17" s="40">
        <f t="shared" si="1"/>
        <v>13382.44</v>
      </c>
      <c r="L17" s="39">
        <f t="shared" si="1"/>
        <v>1</v>
      </c>
      <c r="M17" s="40">
        <f t="shared" si="1"/>
        <v>232.55</v>
      </c>
      <c r="N17" s="39">
        <f t="shared" si="1"/>
        <v>2</v>
      </c>
      <c r="O17" s="40">
        <f t="shared" si="1"/>
        <v>28953</v>
      </c>
      <c r="P17" s="39">
        <f t="shared" si="1"/>
        <v>0</v>
      </c>
      <c r="Q17" s="40">
        <f t="shared" si="1"/>
        <v>0</v>
      </c>
      <c r="R17" s="39">
        <f t="shared" si="1"/>
        <v>0</v>
      </c>
      <c r="S17" s="40">
        <f t="shared" si="1"/>
        <v>0</v>
      </c>
      <c r="T17" s="39">
        <f t="shared" si="1"/>
        <v>1245</v>
      </c>
      <c r="U17" s="40">
        <f t="shared" si="1"/>
        <v>3039142.6199999996</v>
      </c>
      <c r="V17" s="4"/>
      <c r="W17" s="4"/>
      <c r="X17" s="10"/>
      <c r="Y17" s="10"/>
      <c r="Z17" s="10"/>
      <c r="AA17" s="10"/>
      <c r="AC17" s="41">
        <f>SUM(AC5:AC16)</f>
        <v>6217</v>
      </c>
    </row>
    <row r="18" spans="1:29" s="6" customFormat="1" ht="16.5" x14ac:dyDescent="0.3">
      <c r="A18" s="38"/>
      <c r="B18" s="42"/>
      <c r="C18" s="43"/>
      <c r="D18" s="42"/>
      <c r="E18" s="43"/>
      <c r="F18" s="42"/>
      <c r="G18" s="43"/>
      <c r="H18" s="42"/>
      <c r="I18" s="43"/>
      <c r="J18" s="42"/>
      <c r="K18" s="43"/>
      <c r="L18" s="42"/>
      <c r="M18" s="43"/>
      <c r="N18" s="42"/>
      <c r="O18" s="43"/>
      <c r="P18" s="42"/>
      <c r="Q18" s="43"/>
      <c r="R18" s="42"/>
      <c r="S18" s="43"/>
      <c r="T18" s="44"/>
      <c r="U18" s="45"/>
      <c r="V18" s="4"/>
      <c r="W18" s="4"/>
      <c r="X18" s="10"/>
      <c r="Y18" s="10"/>
      <c r="Z18" s="10"/>
      <c r="AA18" s="10"/>
    </row>
    <row r="19" spans="1:29" s="6" customFormat="1" ht="16.5" x14ac:dyDescent="0.3">
      <c r="A19" s="38" t="s">
        <v>19</v>
      </c>
      <c r="B19" s="46">
        <f>B17/$T$17</f>
        <v>0.65140562248995981</v>
      </c>
      <c r="C19" s="47">
        <f>C17/$U$17</f>
        <v>0.52861636680939972</v>
      </c>
      <c r="D19" s="46">
        <f>D17/$T$17</f>
        <v>0.26104417670682734</v>
      </c>
      <c r="E19" s="47">
        <f>E17/$U$17</f>
        <v>0.26598142669592784</v>
      </c>
      <c r="F19" s="46">
        <f>F17/$T$17</f>
        <v>6.5863453815261042E-2</v>
      </c>
      <c r="G19" s="47">
        <f>G17/$U$17</f>
        <v>0.12404407332486425</v>
      </c>
      <c r="H19" s="46">
        <f>H17/$T$17</f>
        <v>1.6064257028112448E-2</v>
      </c>
      <c r="I19" s="47">
        <f>I17/$U$17</f>
        <v>6.7351554564425153E-2</v>
      </c>
      <c r="J19" s="46">
        <f>J17/$T$17</f>
        <v>3.2128514056224901E-3</v>
      </c>
      <c r="K19" s="47">
        <f>K17/$U$17</f>
        <v>4.40336031350842E-3</v>
      </c>
      <c r="L19" s="46">
        <f>L17/$T$17</f>
        <v>8.0321285140562252E-4</v>
      </c>
      <c r="M19" s="47">
        <f>M17/$U$17</f>
        <v>7.6518291201483677E-5</v>
      </c>
      <c r="N19" s="46">
        <f>N17/$T$17</f>
        <v>1.606425702811245E-3</v>
      </c>
      <c r="O19" s="47">
        <f>O17/$U$17</f>
        <v>9.5267000006732175E-3</v>
      </c>
      <c r="P19" s="46">
        <f>P17/$T$17</f>
        <v>0</v>
      </c>
      <c r="Q19" s="47">
        <f>Q17/$U$17</f>
        <v>0</v>
      </c>
      <c r="R19" s="46">
        <f>R17/$T$17</f>
        <v>0</v>
      </c>
      <c r="S19" s="47">
        <f>S17/$U$17</f>
        <v>0</v>
      </c>
      <c r="T19" s="44"/>
      <c r="U19" s="45"/>
      <c r="V19" s="4"/>
      <c r="W19" s="4"/>
      <c r="X19" s="10"/>
      <c r="Y19" s="10"/>
      <c r="Z19" s="10"/>
      <c r="AA19" s="10"/>
    </row>
    <row r="20" spans="1:29" s="26" customFormat="1" ht="17.25" thickBot="1" x14ac:dyDescent="0.35">
      <c r="A20" s="48"/>
      <c r="B20" s="49"/>
      <c r="C20" s="50"/>
      <c r="D20" s="49"/>
      <c r="E20" s="50"/>
      <c r="F20" s="49"/>
      <c r="G20" s="50"/>
      <c r="H20" s="49"/>
      <c r="I20" s="50"/>
      <c r="J20" s="49"/>
      <c r="K20" s="50"/>
      <c r="L20" s="49"/>
      <c r="M20" s="50"/>
      <c r="N20" s="49"/>
      <c r="O20" s="50"/>
      <c r="P20" s="49"/>
      <c r="Q20" s="50"/>
      <c r="R20" s="49"/>
      <c r="S20" s="50"/>
      <c r="T20" s="51"/>
      <c r="U20" s="52"/>
      <c r="V20" s="24"/>
      <c r="W20" s="24"/>
      <c r="X20" s="25"/>
      <c r="Y20" s="25"/>
      <c r="Z20" s="25"/>
      <c r="AA20" s="25"/>
      <c r="AC20" s="53">
        <f>AC17/T17</f>
        <v>4.9935742971887551</v>
      </c>
    </row>
    <row r="23" spans="1:29" x14ac:dyDescent="0.25">
      <c r="B23" s="54"/>
      <c r="C23" s="54"/>
      <c r="D23" s="55">
        <f>B17+D17</f>
        <v>1136</v>
      </c>
      <c r="E23" s="54"/>
      <c r="F23" s="54"/>
      <c r="G23" s="54"/>
      <c r="H23" s="54"/>
    </row>
    <row r="24" spans="1:29" x14ac:dyDescent="0.25">
      <c r="D24" s="54">
        <f>+D23/T17</f>
        <v>0.91244979919678715</v>
      </c>
      <c r="E24" s="54"/>
    </row>
  </sheetData>
  <mergeCells count="15">
    <mergeCell ref="L3:M3"/>
    <mergeCell ref="N3:O3"/>
    <mergeCell ref="P3:Q3"/>
    <mergeCell ref="R3:S3"/>
    <mergeCell ref="T3:U3"/>
    <mergeCell ref="A1:T1"/>
    <mergeCell ref="V1:V16"/>
    <mergeCell ref="X1:AA1"/>
    <mergeCell ref="AC1:AC2"/>
    <mergeCell ref="A2:T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Morounke Akingbola</dc:creator>
  <cp:lastModifiedBy>Morounke Akingbola</cp:lastModifiedBy>
  <dcterms:created xsi:type="dcterms:W3CDTF">2019-06-07T19:51:49Z</dcterms:created>
  <dcterms:modified xsi:type="dcterms:W3CDTF">2019-06-07T19:52:51Z</dcterms:modified>
</cp:coreProperties>
</file>